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Y:\puschmann\Internet\"/>
    </mc:Choice>
  </mc:AlternateContent>
  <workbookProtection workbookPassword="CC4E" lockStructure="1"/>
  <bookViews>
    <workbookView xWindow="0" yWindow="0" windowWidth="23040" windowHeight="9372"/>
  </bookViews>
  <sheets>
    <sheet name="Formular" sheetId="4" r:id="rId1"/>
    <sheet name="Berechnung" sheetId="3" r:id="rId2"/>
  </sheets>
  <definedNames>
    <definedName name="_xlnm.Print_Area" localSheetId="0">Formular!$A$1:$AZ$143</definedName>
    <definedName name="EmpfängerNr">Berechnung!$A$57:$C$65</definedName>
  </definedNames>
  <calcPr calcId="152511"/>
</workbook>
</file>

<file path=xl/calcChain.xml><?xml version="1.0" encoding="utf-8"?>
<calcChain xmlns="http://schemas.openxmlformats.org/spreadsheetml/2006/main">
  <c r="AC114" i="4" l="1"/>
  <c r="AC113" i="4"/>
  <c r="C7" i="3" l="1"/>
  <c r="E13" i="3" l="1"/>
  <c r="D13" i="3"/>
  <c r="AJ26" i="4"/>
  <c r="AJ25" i="4" l="1"/>
  <c r="G2" i="3"/>
  <c r="D2" i="3"/>
  <c r="E2" i="3"/>
  <c r="AC112" i="4" l="1"/>
  <c r="N3" i="3"/>
  <c r="N4" i="3"/>
  <c r="Q106" i="4"/>
  <c r="O4" i="3"/>
  <c r="O3" i="3"/>
  <c r="F9" i="3"/>
  <c r="D6" i="3"/>
  <c r="E6" i="3"/>
  <c r="D7" i="3"/>
  <c r="E7" i="3"/>
  <c r="C6" i="3"/>
  <c r="D5" i="3"/>
  <c r="E5" i="3"/>
  <c r="C5" i="3"/>
  <c r="AG97" i="4"/>
  <c r="AC97" i="4"/>
  <c r="M106" i="4" s="1"/>
  <c r="AP97" i="4"/>
  <c r="T111" i="4" s="1"/>
  <c r="X97" i="4"/>
  <c r="T105" i="4" s="1"/>
  <c r="AK97" i="4"/>
  <c r="T109" i="4" s="1"/>
  <c r="AC107" i="4"/>
  <c r="AC106" i="4"/>
  <c r="T117" i="4"/>
  <c r="T106" i="4" l="1"/>
  <c r="B13" i="3"/>
  <c r="G12" i="3" s="1"/>
  <c r="F113" i="4" s="1"/>
  <c r="O14" i="3"/>
  <c r="M8" i="3" l="1"/>
  <c r="A19" i="3"/>
  <c r="AC105" i="4" s="1"/>
  <c r="O10" i="3"/>
  <c r="N9" i="3"/>
  <c r="N8" i="3"/>
  <c r="O9" i="3"/>
  <c r="N10" i="3"/>
  <c r="B21" i="3"/>
  <c r="AH106" i="4" s="1"/>
  <c r="B23" i="3"/>
  <c r="O8" i="3"/>
  <c r="M9" i="3"/>
  <c r="C19" i="3"/>
  <c r="M10" i="3"/>
  <c r="C23" i="3"/>
  <c r="AJ107" i="4" s="1"/>
  <c r="B19" i="3"/>
  <c r="AH105" i="4" s="1"/>
  <c r="AD27" i="4"/>
  <c r="P10" i="3" l="1"/>
  <c r="P8" i="3"/>
  <c r="C21" i="3"/>
  <c r="D21" i="3" s="1"/>
  <c r="M21" i="3" s="1"/>
  <c r="H21" i="3"/>
  <c r="P9" i="3"/>
  <c r="H23" i="3"/>
  <c r="E21" i="3"/>
  <c r="F21" i="3" s="1"/>
  <c r="AR106" i="4" s="1"/>
  <c r="E19" i="3"/>
  <c r="F19" i="3" s="1"/>
  <c r="H19" i="3"/>
  <c r="B25" i="3"/>
  <c r="AH107" i="4"/>
  <c r="E23" i="3"/>
  <c r="AO107" i="4" s="1"/>
  <c r="AJ105" i="4"/>
  <c r="H12" i="3"/>
  <c r="D12" i="3"/>
  <c r="AJ106" i="4" l="1"/>
  <c r="O21" i="3"/>
  <c r="C25" i="3"/>
  <c r="D19" i="3" s="1"/>
  <c r="G19" i="3" s="1"/>
  <c r="N21" i="3"/>
  <c r="H25" i="3"/>
  <c r="AO105" i="4"/>
  <c r="I21" i="3"/>
  <c r="AO106" i="4"/>
  <c r="F23" i="3"/>
  <c r="AR107" i="4" s="1"/>
  <c r="D23" i="3"/>
  <c r="AL106" i="4"/>
  <c r="J21" i="3"/>
  <c r="K21" i="3" s="1"/>
  <c r="G21" i="3"/>
  <c r="AU106" i="4" s="1"/>
  <c r="A15" i="3"/>
  <c r="AK102" i="4"/>
  <c r="AR105" i="4"/>
  <c r="I19" i="3"/>
  <c r="N19" i="3" l="1"/>
  <c r="O19" i="3"/>
  <c r="I23" i="3"/>
  <c r="M19" i="3"/>
  <c r="F25" i="3"/>
  <c r="J19" i="3"/>
  <c r="M23" i="3"/>
  <c r="N23" i="3"/>
  <c r="O23" i="3"/>
  <c r="J23" i="3"/>
  <c r="K23" i="3" s="1"/>
  <c r="AL107" i="4"/>
  <c r="G23" i="3"/>
  <c r="AU107" i="4" s="1"/>
  <c r="D25" i="3"/>
  <c r="AL105" i="4"/>
  <c r="AI112" i="4" l="1"/>
  <c r="AK112" i="4" s="1"/>
  <c r="G25" i="3"/>
  <c r="AI113" i="4"/>
  <c r="AK113" i="4" s="1"/>
  <c r="AI114" i="4"/>
  <c r="AK114" i="4" s="1"/>
  <c r="AU105" i="4"/>
  <c r="AU108" i="4" s="1"/>
  <c r="T113" i="4" s="1"/>
  <c r="T115" i="4" s="1"/>
  <c r="T121" i="4" s="1"/>
  <c r="K19" i="3"/>
  <c r="J25" i="3"/>
  <c r="AK116" i="4" l="1"/>
</calcChain>
</file>

<file path=xl/sharedStrings.xml><?xml version="1.0" encoding="utf-8"?>
<sst xmlns="http://schemas.openxmlformats.org/spreadsheetml/2006/main" count="191" uniqueCount="161">
  <si>
    <t>Dienststelle</t>
  </si>
  <si>
    <t>Dienstort</t>
  </si>
  <si>
    <t>angeordnet</t>
  </si>
  <si>
    <t>andere</t>
  </si>
  <si>
    <t>genehmigt am:</t>
  </si>
  <si>
    <t>ja</t>
  </si>
  <si>
    <t>nein</t>
  </si>
  <si>
    <t>Frühstück</t>
  </si>
  <si>
    <t>Mittagessen</t>
  </si>
  <si>
    <t>Abendessen</t>
  </si>
  <si>
    <t>Telefon</t>
  </si>
  <si>
    <t>Wohnort</t>
  </si>
  <si>
    <t xml:space="preserve">Ich bitte um </t>
  </si>
  <si>
    <t>Geldinstitut</t>
  </si>
  <si>
    <t>dienstl.</t>
  </si>
  <si>
    <t>zur Erstattung einer Dienstreise nach</t>
  </si>
  <si>
    <t>Art des Dienstgeschäftes</t>
  </si>
  <si>
    <t>Name, Vorname, Amtsbezeichnung</t>
  </si>
  <si>
    <t>abweichender Familienwohnort</t>
  </si>
  <si>
    <t>Mitfahrer</t>
  </si>
  <si>
    <t>Name</t>
  </si>
  <si>
    <t>Adresse</t>
  </si>
  <si>
    <t>von</t>
  </si>
  <si>
    <t>nach</t>
  </si>
  <si>
    <t>km</t>
  </si>
  <si>
    <t>von der Wohnung</t>
  </si>
  <si>
    <t>zurück</t>
  </si>
  <si>
    <t>unentgeltliche Unterkunft wurde gestellt</t>
  </si>
  <si>
    <t>unentgeltliche Verpflegung wurde gestellt</t>
  </si>
  <si>
    <t>Berechnung</t>
  </si>
  <si>
    <t>Vorschuss</t>
  </si>
  <si>
    <t xml:space="preserve">Ich habe einen Vorschuss in Höhe von </t>
  </si>
  <si>
    <t>EUR</t>
  </si>
  <si>
    <t>erhalten.</t>
  </si>
  <si>
    <t>Tagegeld</t>
  </si>
  <si>
    <t>Nebenkosten</t>
  </si>
  <si>
    <t>um</t>
  </si>
  <si>
    <t>von der Dienststelle</t>
  </si>
  <si>
    <t>Ankunft am</t>
  </si>
  <si>
    <t>Rückreise am</t>
  </si>
  <si>
    <t>Ende der Reise am</t>
  </si>
  <si>
    <t>Wegstreckenentschädigung</t>
  </si>
  <si>
    <t>Anzahl Tage</t>
  </si>
  <si>
    <t>Mittag</t>
  </si>
  <si>
    <t>Abend</t>
  </si>
  <si>
    <t>Mitteltage</t>
  </si>
  <si>
    <t>Stunden</t>
  </si>
  <si>
    <t>Rückreisetag</t>
  </si>
  <si>
    <t>24 h</t>
  </si>
  <si>
    <t>Abzüge</t>
  </si>
  <si>
    <t>Sachbezug</t>
  </si>
  <si>
    <t>Abwesenheit</t>
  </si>
  <si>
    <t>Anzahl</t>
  </si>
  <si>
    <t>Auszahlungs-
betrag</t>
  </si>
  <si>
    <t>Abzugs-
betrag</t>
  </si>
  <si>
    <t>Vergleich</t>
  </si>
  <si>
    <t>Summe</t>
  </si>
  <si>
    <t>&gt;=14 h</t>
  </si>
  <si>
    <t>&gt;= 8h u.
&lt; 14h</t>
  </si>
  <si>
    <t>Anreise</t>
  </si>
  <si>
    <t>Abreise</t>
  </si>
  <si>
    <t>Reiseerläuterungen</t>
  </si>
  <si>
    <t>Fahrtkosten</t>
  </si>
  <si>
    <t>Fahrer</t>
  </si>
  <si>
    <t>am</t>
  </si>
  <si>
    <t>Beginn des Dienstgeschäftes</t>
  </si>
  <si>
    <t>Ende des Dienstgeschäftes</t>
  </si>
  <si>
    <t>zur Wohnung</t>
  </si>
  <si>
    <t>zur Dienststelle</t>
  </si>
  <si>
    <t>mit Beförderungsmittel</t>
  </si>
  <si>
    <t>Fahrtkosten
(§ 4 BRKG)</t>
  </si>
  <si>
    <t>Wegstrecken-entschädigung
(Nr. IV. RKO)</t>
  </si>
  <si>
    <t>Bahn/Flugzeug</t>
  </si>
  <si>
    <t>Tagungs-/Übernachtungskosten</t>
  </si>
  <si>
    <t>Dienstreise</t>
  </si>
  <si>
    <t>Beginn</t>
  </si>
  <si>
    <t>Datum</t>
  </si>
  <si>
    <t>Uhrzeit</t>
  </si>
  <si>
    <t>Ende</t>
  </si>
  <si>
    <t>Anzahl
Tage</t>
  </si>
  <si>
    <r>
      <t xml:space="preserve">Sachbezugs-
werte
</t>
    </r>
    <r>
      <rPr>
        <sz val="9"/>
        <rFont val="Arial"/>
        <family val="2"/>
      </rPr>
      <t>(Verpflegung)</t>
    </r>
  </si>
  <si>
    <t>Steuer</t>
  </si>
  <si>
    <t>Art der DR</t>
  </si>
  <si>
    <r>
      <t xml:space="preserve">Abzüge
</t>
    </r>
    <r>
      <rPr>
        <sz val="9"/>
        <rFont val="Arial"/>
        <family val="2"/>
      </rPr>
      <t>(Verpflegung)
§ 6 II BRKG</t>
    </r>
  </si>
  <si>
    <t>Tagegeld
Satz</t>
  </si>
  <si>
    <r>
      <t>Beginn</t>
    </r>
    <r>
      <rPr>
        <b/>
        <sz val="6"/>
        <rFont val="Arial"/>
        <family val="2"/>
      </rPr>
      <t xml:space="preserve"> der Reise am</t>
    </r>
  </si>
  <si>
    <t>Erläuterungen</t>
  </si>
  <si>
    <t>Tagungsbeiträge/ Hotel / sonstiges</t>
  </si>
  <si>
    <t xml:space="preserve">km à </t>
  </si>
  <si>
    <t>gesamt</t>
  </si>
  <si>
    <t>./. Vorschuss</t>
  </si>
  <si>
    <t>./. Sonst. Abzug</t>
  </si>
  <si>
    <t>Auszahlungsbetrag</t>
  </si>
  <si>
    <t>h</t>
  </si>
  <si>
    <t>Satz</t>
  </si>
  <si>
    <t>Abzug</t>
  </si>
  <si>
    <t>Rest</t>
  </si>
  <si>
    <t>TG-
satz</t>
  </si>
  <si>
    <t>Betrag</t>
  </si>
  <si>
    <t xml:space="preserve">Tagegeld </t>
  </si>
  <si>
    <t>Tagegeld (Berechnung) für</t>
  </si>
  <si>
    <t>eintägige Dienstreise</t>
  </si>
  <si>
    <t>Zur Mitversteuerung sind zu berücksichtigen</t>
  </si>
  <si>
    <t>Ort, Datum</t>
  </si>
  <si>
    <t>Zur Versteuerung ist zu melden:</t>
  </si>
  <si>
    <t>als erhaltenener Sachbezug gem. § 8 EStG</t>
  </si>
  <si>
    <t>X</t>
  </si>
  <si>
    <t>(An)Reisetag</t>
  </si>
  <si>
    <t>Abreisetag</t>
  </si>
  <si>
    <t>(Mehrfachnennung möglich)</t>
  </si>
  <si>
    <t>Fahrten am Geschäftsort</t>
  </si>
  <si>
    <t>8h</t>
  </si>
  <si>
    <t>Mitversteuerung</t>
  </si>
  <si>
    <t>Anzahl eingeben</t>
  </si>
  <si>
    <t>mit öffentlichen Verkehrsmitteln</t>
  </si>
  <si>
    <t>Die Reise erfolgte</t>
  </si>
  <si>
    <t>mit PKW (genehmigt)</t>
  </si>
  <si>
    <t>mit Motorrad</t>
  </si>
  <si>
    <t>mit Fahrrad</t>
  </si>
  <si>
    <t>Mitfahrende</t>
  </si>
  <si>
    <t>als Mitfahrer(in)</t>
  </si>
  <si>
    <t>auf den auszuzahlenden Anteil d. Tagegeldes wird verzichtet</t>
  </si>
  <si>
    <t>(auch Fahrten vom/zum Bahnhof/Flughafen)</t>
  </si>
  <si>
    <t>IBAN</t>
  </si>
  <si>
    <t>BIC</t>
  </si>
  <si>
    <t>mehrtägig Dienstreise mit Übernachtung</t>
  </si>
  <si>
    <t>Übernachtung</t>
  </si>
  <si>
    <t>Ja</t>
  </si>
  <si>
    <t>kurze Dienstreise (ohne Übernachtung)</t>
  </si>
  <si>
    <t>Ich versichere die Vollständigkeit und Richtigkeit meiner Angaben.</t>
  </si>
  <si>
    <t xml:space="preserve">Die gewählte Beförderungsart und der gewählte Fahrtweg sind die wirtschaftlichste Lösung </t>
  </si>
  <si>
    <t>im Sinne des § 2 der Rechtsverordnung über die Erstattung von Reisekosten in der EKBO.</t>
  </si>
  <si>
    <t>Antragsteller/in</t>
  </si>
  <si>
    <t>Rechnungsjahr</t>
  </si>
  <si>
    <t>Anweisungsbetrag Euro, Cent</t>
  </si>
  <si>
    <t xml:space="preserve">SB </t>
  </si>
  <si>
    <t>GI D.</t>
  </si>
  <si>
    <t>OBJ</t>
  </si>
  <si>
    <t>GRP.</t>
  </si>
  <si>
    <t>U-Konto</t>
  </si>
  <si>
    <t>ggf. zusätzlicher Buchungstext (max. 25 Stellen)</t>
  </si>
  <si>
    <t>BS</t>
  </si>
  <si>
    <t>ZW erfasst</t>
  </si>
  <si>
    <t>Buchungsdatum</t>
  </si>
  <si>
    <t xml:space="preserve">
Die von mir aufgestellte Berechnung ist sachlich und rechnerisch richtig.</t>
  </si>
  <si>
    <t xml:space="preserve">Antrag auf Erstattung von Reisekosten einer Dienstreise
</t>
  </si>
  <si>
    <t>Übernachtungs-kosten
(§ 4 RKVO)</t>
  </si>
  <si>
    <t>Sonstige Kosten
(§ 10 BRKG)</t>
  </si>
  <si>
    <t>Überweisung.</t>
  </si>
  <si>
    <t>(Soweit nicht bekannt:)</t>
  </si>
  <si>
    <t>Wann und welche UNENTGELTLICHEN Mahlzeiten 
wurden eingenommen?</t>
  </si>
  <si>
    <t>Rechtsträger</t>
  </si>
  <si>
    <t>02827 Görlitz, den</t>
  </si>
  <si>
    <t>Sachbearbeiter/in</t>
  </si>
  <si>
    <t>Anordnungsbefugte/r</t>
  </si>
  <si>
    <t>KVA Lausitz</t>
  </si>
  <si>
    <t>Standort Görlitz</t>
  </si>
  <si>
    <t>Schlaurother Str. 11</t>
  </si>
  <si>
    <t>02827 Görlitz</t>
  </si>
  <si>
    <t>Postfach 300334 - 02808 Görlitz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</si>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</sst>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h:mm"/>
    <numFmt numFmtId="166" formatCode="0.0"/>
    <numFmt numFmtId="167" formatCode="#,##0.0"/>
  </numFmts>
  <fonts count="3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5.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.5"/>
      <name val="Arial"/>
      <family val="2"/>
    </font>
    <font>
      <b/>
      <u/>
      <sz val="6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u/>
      <sz val="6"/>
      <name val="Arial"/>
      <family val="2"/>
    </font>
    <font>
      <b/>
      <u val="double"/>
      <sz val="6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b/>
      <u/>
      <sz val="8"/>
      <name val="Arial"/>
      <family val="2"/>
    </font>
    <font>
      <b/>
      <sz val="7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name val="Wingdings"/>
      <charset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auto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7">
    <xf numFmtId="0" fontId="0" fillId="0" borderId="0" xfId="0"/>
    <xf numFmtId="0" fontId="0" fillId="0" borderId="1" xfId="0" applyBorder="1"/>
    <xf numFmtId="0" fontId="5" fillId="0" borderId="0" xfId="0" applyFont="1"/>
    <xf numFmtId="0" fontId="2" fillId="2" borderId="0" xfId="0" applyFont="1" applyFill="1" applyAlignment="1">
      <alignment horizontal="left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2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2" fillId="2" borderId="0" xfId="0" applyNumberFormat="1" applyFont="1" applyFill="1"/>
    <xf numFmtId="164" fontId="0" fillId="2" borderId="0" xfId="0" applyNumberFormat="1" applyFill="1"/>
    <xf numFmtId="0" fontId="14" fillId="0" borderId="0" xfId="0" applyFont="1" applyFill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2" fontId="5" fillId="3" borderId="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0" fillId="0" borderId="0" xfId="0" applyBorder="1"/>
    <xf numFmtId="2" fontId="5" fillId="3" borderId="4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14" fontId="0" fillId="0" borderId="0" xfId="0" applyNumberFormat="1"/>
    <xf numFmtId="20" fontId="0" fillId="0" borderId="0" xfId="0" applyNumberFormat="1"/>
    <xf numFmtId="46" fontId="0" fillId="0" borderId="0" xfId="0" applyNumberFormat="1"/>
    <xf numFmtId="167" fontId="0" fillId="0" borderId="0" xfId="0" applyNumberFormat="1"/>
    <xf numFmtId="0" fontId="15" fillId="0" borderId="0" xfId="0" applyFont="1" applyFill="1" applyAlignment="1">
      <alignment horizontal="center" wrapText="1"/>
    </xf>
    <xf numFmtId="0" fontId="0" fillId="0" borderId="0" xfId="0" applyFill="1"/>
    <xf numFmtId="166" fontId="0" fillId="0" borderId="0" xfId="0" applyNumberFormat="1" applyFill="1"/>
    <xf numFmtId="164" fontId="0" fillId="0" borderId="0" xfId="0" applyNumberFormat="1" applyFill="1"/>
    <xf numFmtId="0" fontId="11" fillId="3" borderId="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NumberFormat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/>
    <xf numFmtId="4" fontId="0" fillId="0" borderId="0" xfId="0" applyNumberFormat="1" applyBorder="1"/>
    <xf numFmtId="4" fontId="2" fillId="0" borderId="0" xfId="0" applyNumberFormat="1" applyFont="1" applyBorder="1"/>
    <xf numFmtId="0" fontId="16" fillId="0" borderId="0" xfId="0" applyFont="1" applyBorder="1"/>
    <xf numFmtId="0" fontId="14" fillId="0" borderId="0" xfId="0" applyFont="1" applyBorder="1"/>
    <xf numFmtId="0" fontId="1" fillId="3" borderId="5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0" fillId="3" borderId="0" xfId="0" applyFill="1"/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textRotation="90"/>
    </xf>
    <xf numFmtId="0" fontId="9" fillId="3" borderId="3" xfId="0" applyFont="1" applyFill="1" applyBorder="1" applyAlignment="1">
      <alignment horizontal="center" vertical="center" textRotation="90"/>
    </xf>
    <xf numFmtId="0" fontId="9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textRotation="90"/>
    </xf>
    <xf numFmtId="0" fontId="9" fillId="3" borderId="8" xfId="0" applyFont="1" applyFill="1" applyBorder="1" applyAlignment="1">
      <alignment horizontal="center" vertical="center" textRotation="90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6" fillId="3" borderId="5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14" fontId="11" fillId="3" borderId="0" xfId="0" applyNumberFormat="1" applyFont="1" applyFill="1" applyBorder="1" applyAlignment="1">
      <alignment horizontal="center" vertical="center"/>
    </xf>
    <xf numFmtId="20" fontId="11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5" fillId="3" borderId="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5" fillId="3" borderId="4" xfId="0" applyFont="1" applyFill="1" applyBorder="1"/>
    <xf numFmtId="0" fontId="6" fillId="3" borderId="7" xfId="0" applyFont="1" applyFill="1" applyBorder="1" applyAlignment="1">
      <alignment vertical="center"/>
    </xf>
    <xf numFmtId="20" fontId="11" fillId="3" borderId="1" xfId="0" applyNumberFormat="1" applyFont="1" applyFill="1" applyBorder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5" fillId="3" borderId="0" xfId="0" applyFont="1" applyFill="1"/>
    <xf numFmtId="0" fontId="5" fillId="3" borderId="4" xfId="0" applyFont="1" applyFill="1" applyBorder="1" applyAlignment="1">
      <alignment horizontal="left" vertical="center"/>
    </xf>
    <xf numFmtId="0" fontId="0" fillId="3" borderId="0" xfId="0" applyFill="1" applyBorder="1" applyAlignment="1"/>
    <xf numFmtId="0" fontId="0" fillId="0" borderId="7" xfId="0" applyBorder="1"/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4" fontId="1" fillId="3" borderId="0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vertical="center"/>
    </xf>
    <xf numFmtId="4" fontId="12" fillId="3" borderId="0" xfId="0" applyNumberFormat="1" applyFont="1" applyFill="1" applyBorder="1" applyAlignment="1">
      <alignment vertical="center"/>
    </xf>
    <xf numFmtId="4" fontId="1" fillId="3" borderId="0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8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13" fillId="4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11" fillId="3" borderId="0" xfId="0" applyFont="1" applyFill="1" applyBorder="1"/>
    <xf numFmtId="0" fontId="11" fillId="3" borderId="3" xfId="0" applyFont="1" applyFill="1" applyBorder="1"/>
    <xf numFmtId="0" fontId="12" fillId="4" borderId="9" xfId="0" applyFont="1" applyFill="1" applyBorder="1" applyAlignment="1" applyProtection="1">
      <alignment horizontal="center" vertical="center"/>
      <protection locked="0"/>
    </xf>
    <xf numFmtId="0" fontId="22" fillId="4" borderId="9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/>
    <xf numFmtId="2" fontId="5" fillId="3" borderId="7" xfId="0" applyNumberFormat="1" applyFont="1" applyFill="1" applyBorder="1" applyAlignment="1">
      <alignment horizontal="center" vertical="center"/>
    </xf>
    <xf numFmtId="0" fontId="0" fillId="3" borderId="8" xfId="0" applyFill="1" applyBorder="1"/>
    <xf numFmtId="1" fontId="0" fillId="0" borderId="0" xfId="0" applyNumberFormat="1"/>
    <xf numFmtId="14" fontId="0" fillId="0" borderId="0" xfId="0" applyNumberFormat="1" applyBorder="1"/>
    <xf numFmtId="1" fontId="0" fillId="0" borderId="0" xfId="0" applyNumberFormat="1" applyBorder="1"/>
    <xf numFmtId="1" fontId="2" fillId="0" borderId="1" xfId="0" applyNumberFormat="1" applyFont="1" applyBorder="1" applyAlignment="1">
      <alignment horizontal="center"/>
    </xf>
    <xf numFmtId="0" fontId="2" fillId="3" borderId="0" xfId="0" applyFont="1" applyFill="1" applyAlignment="1">
      <alignment vertical="center"/>
    </xf>
    <xf numFmtId="0" fontId="5" fillId="3" borderId="4" xfId="0" applyFont="1" applyFill="1" applyBorder="1" applyAlignment="1"/>
    <xf numFmtId="0" fontId="5" fillId="3" borderId="0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vertical="center"/>
    </xf>
    <xf numFmtId="0" fontId="10" fillId="3" borderId="0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/>
    <xf numFmtId="0" fontId="23" fillId="3" borderId="0" xfId="0" applyFont="1" applyFill="1" applyBorder="1" applyAlignment="1">
      <alignment vertical="center"/>
    </xf>
    <xf numFmtId="0" fontId="0" fillId="3" borderId="0" xfId="0" applyFill="1" applyBorder="1" applyProtection="1"/>
    <xf numFmtId="0" fontId="5" fillId="3" borderId="0" xfId="0" applyFont="1" applyFill="1" applyBorder="1" applyAlignment="1" applyProtection="1">
      <alignment vertical="center" wrapText="1"/>
    </xf>
    <xf numFmtId="0" fontId="11" fillId="3" borderId="4" xfId="0" applyFont="1" applyFill="1" applyBorder="1" applyAlignment="1" applyProtection="1">
      <alignment vertical="center"/>
    </xf>
    <xf numFmtId="164" fontId="11" fillId="3" borderId="0" xfId="0" applyNumberFormat="1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11" fillId="3" borderId="7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vertical="center"/>
    </xf>
    <xf numFmtId="0" fontId="11" fillId="3" borderId="8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14" fontId="11" fillId="3" borderId="0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20" fontId="11" fillId="3" borderId="0" xfId="0" applyNumberFormat="1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>
      <alignment vertical="center"/>
    </xf>
    <xf numFmtId="164" fontId="0" fillId="0" borderId="0" xfId="0" applyNumberFormat="1" applyAlignment="1">
      <alignment horizontal="center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0" fillId="0" borderId="2" xfId="0" applyBorder="1" applyProtection="1"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Protection="1"/>
    <xf numFmtId="0" fontId="0" fillId="3" borderId="0" xfId="0" applyFill="1" applyProtection="1"/>
    <xf numFmtId="0" fontId="15" fillId="3" borderId="0" xfId="0" applyFont="1" applyFill="1" applyProtection="1"/>
    <xf numFmtId="0" fontId="26" fillId="3" borderId="2" xfId="0" applyFont="1" applyFill="1" applyBorder="1" applyAlignment="1" applyProtection="1">
      <alignment horizontal="left" vertical="center"/>
      <protection locked="0"/>
    </xf>
    <xf numFmtId="4" fontId="4" fillId="3" borderId="0" xfId="0" applyNumberFormat="1" applyFont="1" applyFill="1" applyBorder="1" applyAlignment="1">
      <alignment horizontal="left" vertical="center"/>
    </xf>
    <xf numFmtId="0" fontId="19" fillId="0" borderId="1" xfId="0" applyFont="1" applyBorder="1"/>
    <xf numFmtId="4" fontId="0" fillId="0" borderId="1" xfId="0" applyNumberFormat="1" applyBorder="1" applyAlignment="1">
      <alignment horizontal="center"/>
    </xf>
    <xf numFmtId="0" fontId="15" fillId="0" borderId="0" xfId="0" applyFont="1"/>
    <xf numFmtId="2" fontId="0" fillId="0" borderId="0" xfId="0" applyNumberFormat="1"/>
    <xf numFmtId="0" fontId="0" fillId="0" borderId="1" xfId="0" applyNumberFormat="1" applyBorder="1" applyAlignment="1">
      <alignment horizontal="center"/>
    </xf>
    <xf numFmtId="0" fontId="27" fillId="0" borderId="0" xfId="0" applyFont="1"/>
    <xf numFmtId="165" fontId="27" fillId="0" borderId="0" xfId="0" applyNumberFormat="1" applyFont="1"/>
    <xf numFmtId="164" fontId="27" fillId="0" borderId="0" xfId="0" applyNumberFormat="1" applyFont="1"/>
    <xf numFmtId="166" fontId="27" fillId="0" borderId="0" xfId="0" applyNumberFormat="1" applyFont="1" applyFill="1"/>
    <xf numFmtId="164" fontId="27" fillId="0" borderId="0" xfId="0" applyNumberFormat="1" applyFont="1" applyFill="1"/>
    <xf numFmtId="0" fontId="27" fillId="0" borderId="0" xfId="0" applyFont="1" applyFill="1"/>
    <xf numFmtId="165" fontId="27" fillId="0" borderId="0" xfId="0" applyNumberFormat="1" applyFont="1" applyAlignment="1">
      <alignment horizontal="right"/>
    </xf>
    <xf numFmtId="0" fontId="28" fillId="0" borderId="0" xfId="0" applyFont="1"/>
    <xf numFmtId="0" fontId="29" fillId="0" borderId="0" xfId="0" applyFont="1"/>
    <xf numFmtId="4" fontId="30" fillId="3" borderId="0" xfId="0" applyNumberFormat="1" applyFont="1" applyFill="1" applyBorder="1" applyAlignment="1">
      <alignment vertical="center"/>
    </xf>
    <xf numFmtId="4" fontId="30" fillId="3" borderId="1" xfId="0" applyNumberFormat="1" applyFont="1" applyFill="1" applyBorder="1" applyAlignment="1">
      <alignment vertical="center"/>
    </xf>
    <xf numFmtId="4" fontId="4" fillId="6" borderId="9" xfId="0" applyNumberFormat="1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/>
    <xf numFmtId="0" fontId="5" fillId="7" borderId="0" xfId="0" applyFont="1" applyFill="1" applyAlignment="1">
      <alignment vertical="center"/>
    </xf>
    <xf numFmtId="0" fontId="5" fillId="7" borderId="0" xfId="0" applyFont="1" applyFill="1" applyAlignment="1">
      <alignment horizontal="left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/>
    <xf numFmtId="0" fontId="5" fillId="7" borderId="0" xfId="0" applyFont="1" applyFill="1" applyBorder="1" applyAlignment="1">
      <alignment vertical="center"/>
    </xf>
    <xf numFmtId="0" fontId="5" fillId="7" borderId="0" xfId="0" applyFont="1" applyFill="1" applyAlignment="1">
      <alignment horizontal="center"/>
    </xf>
    <xf numFmtId="0" fontId="5" fillId="7" borderId="0" xfId="0" applyFont="1" applyFill="1" applyAlignment="1">
      <alignment horizontal="right"/>
    </xf>
    <xf numFmtId="0" fontId="5" fillId="7" borderId="0" xfId="0" applyFont="1" applyFill="1" applyBorder="1" applyAlignment="1"/>
    <xf numFmtId="164" fontId="9" fillId="7" borderId="0" xfId="0" applyNumberFormat="1" applyFont="1" applyFill="1" applyBorder="1" applyAlignment="1">
      <alignment horizontal="right" vertical="center"/>
    </xf>
    <xf numFmtId="0" fontId="8" fillId="7" borderId="0" xfId="0" applyFont="1" applyFill="1"/>
    <xf numFmtId="0" fontId="9" fillId="7" borderId="0" xfId="0" applyFont="1" applyFill="1" applyAlignment="1">
      <alignment horizontal="center"/>
    </xf>
    <xf numFmtId="0" fontId="9" fillId="7" borderId="0" xfId="0" applyFont="1" applyFill="1"/>
    <xf numFmtId="0" fontId="5" fillId="7" borderId="10" xfId="0" applyFont="1" applyFill="1" applyBorder="1"/>
    <xf numFmtId="0" fontId="5" fillId="7" borderId="0" xfId="0" applyFont="1" applyFill="1" applyBorder="1" applyAlignment="1">
      <alignment horizontal="right"/>
    </xf>
    <xf numFmtId="0" fontId="5" fillId="7" borderId="0" xfId="0" applyFont="1" applyFill="1" applyBorder="1"/>
    <xf numFmtId="0" fontId="6" fillId="7" borderId="0" xfId="0" applyFont="1" applyFill="1" applyBorder="1" applyAlignment="1">
      <alignment horizontal="left"/>
    </xf>
    <xf numFmtId="0" fontId="5" fillId="3" borderId="0" xfId="0" applyFont="1" applyFill="1" applyAlignment="1">
      <alignment wrapText="1"/>
    </xf>
    <xf numFmtId="0" fontId="5" fillId="3" borderId="1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Border="1" applyAlignment="1"/>
    <xf numFmtId="0" fontId="5" fillId="3" borderId="1" xfId="0" applyFont="1" applyFill="1" applyBorder="1" applyAlignment="1"/>
    <xf numFmtId="0" fontId="5" fillId="3" borderId="0" xfId="0" applyFont="1" applyFill="1" applyAlignment="1">
      <alignment horizontal="center"/>
    </xf>
    <xf numFmtId="0" fontId="5" fillId="3" borderId="0" xfId="0" applyFont="1" applyFill="1" applyBorder="1"/>
    <xf numFmtId="0" fontId="5" fillId="3" borderId="2" xfId="0" applyFont="1" applyFill="1" applyBorder="1" applyAlignment="1">
      <alignment horizontal="left"/>
    </xf>
    <xf numFmtId="0" fontId="5" fillId="3" borderId="0" xfId="0" applyFont="1" applyFill="1" applyAlignment="1"/>
    <xf numFmtId="0" fontId="14" fillId="3" borderId="0" xfId="0" applyFont="1" applyFill="1" applyBorder="1" applyProtection="1"/>
    <xf numFmtId="0" fontId="18" fillId="3" borderId="0" xfId="0" applyFont="1" applyFill="1" applyBorder="1" applyProtection="1"/>
    <xf numFmtId="0" fontId="1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49" fontId="2" fillId="3" borderId="0" xfId="0" applyNumberFormat="1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0" fontId="5" fillId="3" borderId="1" xfId="0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Protection="1">
      <protection locked="0"/>
    </xf>
    <xf numFmtId="0" fontId="5" fillId="3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164" fontId="5" fillId="7" borderId="0" xfId="0" applyNumberFormat="1" applyFont="1" applyFill="1" applyAlignment="1">
      <alignment horizontal="center"/>
    </xf>
    <xf numFmtId="20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164" fontId="11" fillId="3" borderId="0" xfId="0" applyNumberFormat="1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right" vertical="center"/>
    </xf>
    <xf numFmtId="164" fontId="5" fillId="7" borderId="12" xfId="0" applyNumberFormat="1" applyFont="1" applyFill="1" applyBorder="1" applyAlignment="1">
      <alignment horizontal="right"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 horizontal="left" vertical="center"/>
    </xf>
    <xf numFmtId="0" fontId="6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5" fillId="3" borderId="2" xfId="0" applyFont="1" applyFill="1" applyBorder="1" applyAlignment="1">
      <alignment horizontal="center"/>
    </xf>
    <xf numFmtId="164" fontId="8" fillId="7" borderId="0" xfId="0" applyNumberFormat="1" applyFont="1" applyFill="1" applyAlignment="1">
      <alignment horizontal="right"/>
    </xf>
    <xf numFmtId="0" fontId="8" fillId="7" borderId="0" xfId="0" applyFont="1" applyFill="1" applyAlignment="1">
      <alignment horizontal="right"/>
    </xf>
    <xf numFmtId="164" fontId="9" fillId="7" borderId="0" xfId="0" applyNumberFormat="1" applyFont="1" applyFill="1" applyAlignment="1">
      <alignment horizontal="right"/>
    </xf>
    <xf numFmtId="0" fontId="9" fillId="7" borderId="0" xfId="0" applyFont="1" applyFill="1" applyAlignment="1">
      <alignment horizontal="center"/>
    </xf>
    <xf numFmtId="0" fontId="6" fillId="7" borderId="11" xfId="0" applyFont="1" applyFill="1" applyBorder="1" applyAlignment="1">
      <alignment horizontal="left"/>
    </xf>
    <xf numFmtId="0" fontId="5" fillId="7" borderId="11" xfId="0" applyFont="1" applyFill="1" applyBorder="1" applyAlignment="1">
      <alignment horizontal="left"/>
    </xf>
    <xf numFmtId="164" fontId="5" fillId="7" borderId="0" xfId="0" applyNumberFormat="1" applyFont="1" applyFill="1" applyAlignment="1">
      <alignment horizontal="right"/>
    </xf>
    <xf numFmtId="164" fontId="5" fillId="7" borderId="1" xfId="0" applyNumberFormat="1" applyFont="1" applyFill="1" applyBorder="1" applyAlignment="1" applyProtection="1">
      <alignment horizontal="right"/>
      <protection locked="0"/>
    </xf>
    <xf numFmtId="164" fontId="21" fillId="7" borderId="11" xfId="0" applyNumberFormat="1" applyFont="1" applyFill="1" applyBorder="1" applyAlignment="1">
      <alignment horizontal="right"/>
    </xf>
    <xf numFmtId="164" fontId="20" fillId="7" borderId="11" xfId="0" applyNumberFormat="1" applyFont="1" applyFill="1" applyBorder="1" applyAlignment="1">
      <alignment horizontal="right"/>
    </xf>
    <xf numFmtId="4" fontId="5" fillId="7" borderId="0" xfId="0" applyNumberFormat="1" applyFont="1" applyFill="1" applyAlignment="1">
      <alignment horizontal="center"/>
    </xf>
    <xf numFmtId="0" fontId="8" fillId="3" borderId="5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14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left" vertical="center"/>
    </xf>
    <xf numFmtId="14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23" fillId="3" borderId="1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9" fillId="7" borderId="0" xfId="0" applyNumberFormat="1" applyFont="1" applyFill="1" applyBorder="1" applyAlignment="1">
      <alignment horizontal="right" vertical="center"/>
    </xf>
    <xf numFmtId="164" fontId="9" fillId="7" borderId="10" xfId="0" applyNumberFormat="1" applyFont="1" applyFill="1" applyBorder="1" applyAlignment="1">
      <alignment horizontal="right" vertical="center"/>
    </xf>
    <xf numFmtId="165" fontId="9" fillId="7" borderId="0" xfId="0" applyNumberFormat="1" applyFont="1" applyFill="1" applyBorder="1" applyAlignment="1">
      <alignment horizontal="center" vertical="center"/>
    </xf>
    <xf numFmtId="167" fontId="9" fillId="7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164" fontId="11" fillId="4" borderId="0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23" fillId="3" borderId="4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30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NumberFormat="1" applyFont="1" applyFill="1" applyBorder="1" applyAlignment="1" applyProtection="1">
      <alignment horizontal="center" vertical="center"/>
    </xf>
    <xf numFmtId="0" fontId="12" fillId="4" borderId="0" xfId="0" quotePrefix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" fontId="12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3" fillId="4" borderId="0" xfId="0" quotePrefix="1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20" fontId="11" fillId="4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left" vertical="center"/>
    </xf>
    <xf numFmtId="14" fontId="11" fillId="4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20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horizontal="left"/>
    </xf>
    <xf numFmtId="164" fontId="5" fillId="7" borderId="2" xfId="0" applyNumberFormat="1" applyFont="1" applyFill="1" applyBorder="1" applyAlignment="1">
      <alignment horizontal="right"/>
    </xf>
    <xf numFmtId="0" fontId="5" fillId="7" borderId="2" xfId="0" applyFont="1" applyFill="1" applyBorder="1" applyAlignment="1">
      <alignment horizontal="center"/>
    </xf>
    <xf numFmtId="8" fontId="5" fillId="7" borderId="0" xfId="0" applyNumberFormat="1" applyFont="1" applyFill="1" applyAlignment="1">
      <alignment horizontal="center"/>
    </xf>
    <xf numFmtId="164" fontId="5" fillId="7" borderId="1" xfId="0" applyNumberFormat="1" applyFont="1" applyFill="1" applyBorder="1" applyAlignment="1">
      <alignment horizontal="right"/>
    </xf>
    <xf numFmtId="0" fontId="25" fillId="7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Standard" xfId="0" builtinId="0"/>
  </cellStyles>
  <dxfs count="3">
    <dxf>
      <font>
        <condense val="0"/>
        <extend val="0"/>
        <color indexed="8"/>
      </font>
    </dxf>
    <dxf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0</xdr:row>
      <xdr:rowOff>0</xdr:rowOff>
    </xdr:from>
    <xdr:to>
      <xdr:col>35</xdr:col>
      <xdr:colOff>35560</xdr:colOff>
      <xdr:row>4</xdr:row>
      <xdr:rowOff>58965</xdr:rowOff>
    </xdr:to>
    <xdr:pic>
      <xdr:nvPicPr>
        <xdr:cNvPr id="6" name="Grafik 5" descr="ekbo_submarke_rgb_gross_schwar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0"/>
          <a:ext cx="3952240" cy="607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30</xdr:row>
      <xdr:rowOff>38100</xdr:rowOff>
    </xdr:from>
    <xdr:to>
      <xdr:col>8</xdr:col>
      <xdr:colOff>542925</xdr:colOff>
      <xdr:row>42</xdr:row>
      <xdr:rowOff>19050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8100" y="5524500"/>
          <a:ext cx="6705600" cy="1924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Hinweise zum Tagegeld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gemäß § 1 Reisekostenverordnung EKBO (RKVO) gelten die Regelungen des Bundesreisekostengesetze (BRKG)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in der jeweils geltenden Fassung.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Der Tagesgeldsatz bemisst sich nach den Regelungen des § 4 V Satz 1 Nr. 5 Satz 2 i.V.m. § 9 IVa EStG.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Q151"/>
  <sheetViews>
    <sheetView tabSelected="1" zoomScale="150" zoomScaleNormal="150" zoomScaleSheetLayoutView="100" workbookViewId="0">
      <selection activeCell="H94" sqref="H94:M94"/>
    </sheetView>
  </sheetViews>
  <sheetFormatPr baseColWidth="10" defaultRowHeight="11.1" customHeight="1" x14ac:dyDescent="0.25"/>
  <cols>
    <col min="1" max="2" width="1.6640625" style="55" customWidth="1"/>
    <col min="3" max="16" width="1.6640625" customWidth="1"/>
    <col min="17" max="17" width="1.5546875" customWidth="1"/>
    <col min="18" max="64" width="1.6640625" customWidth="1"/>
  </cols>
  <sheetData>
    <row r="1" spans="2:69" ht="11.1" customHeight="1" x14ac:dyDescent="0.25">
      <c r="B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55"/>
      <c r="BA1" s="55"/>
      <c r="BB1" s="55"/>
    </row>
    <row r="2" spans="2:69" ht="11.1" customHeight="1" x14ac:dyDescent="0.25"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55"/>
      <c r="BA2" s="55"/>
      <c r="BB2" s="55"/>
    </row>
    <row r="3" spans="2:69" ht="11.1" customHeight="1" x14ac:dyDescent="0.25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4"/>
      <c r="AR3" s="103"/>
      <c r="AS3" s="103"/>
      <c r="AT3" s="103"/>
      <c r="AU3" s="103"/>
      <c r="AV3" s="103"/>
      <c r="AW3" s="103"/>
      <c r="AX3" s="103"/>
      <c r="AY3" s="103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</row>
    <row r="4" spans="2:69" ht="11.1" customHeight="1" x14ac:dyDescent="0.2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104"/>
      <c r="AM4" s="104"/>
      <c r="AN4" s="104"/>
      <c r="AO4" s="104"/>
      <c r="AP4" s="104"/>
      <c r="AQ4" s="55"/>
      <c r="AR4" s="104"/>
      <c r="AS4" s="104"/>
      <c r="AT4" s="104"/>
      <c r="AU4" s="104"/>
      <c r="AV4" s="104"/>
      <c r="AW4" s="104"/>
      <c r="AX4" s="104"/>
      <c r="AY4" s="104"/>
      <c r="AZ4" s="55"/>
      <c r="BA4" s="55"/>
      <c r="BB4" s="55"/>
      <c r="BC4" s="55"/>
      <c r="BD4" s="55"/>
      <c r="BE4" s="244"/>
      <c r="BF4" s="191"/>
      <c r="BG4" s="245"/>
      <c r="BH4" s="245"/>
      <c r="BI4" s="157"/>
      <c r="BJ4" s="157"/>
      <c r="BK4" s="86"/>
      <c r="BL4" s="86"/>
      <c r="BM4" s="86"/>
      <c r="BN4" s="86"/>
      <c r="BO4" s="86"/>
      <c r="BP4" s="86"/>
      <c r="BQ4" s="86"/>
    </row>
    <row r="5" spans="2:69" ht="11.1" customHeight="1" x14ac:dyDescent="0.25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77"/>
      <c r="AO5" s="194" t="s">
        <v>155</v>
      </c>
      <c r="AP5" s="179"/>
      <c r="AQ5" s="179"/>
      <c r="AR5" s="178"/>
      <c r="AS5" s="178"/>
      <c r="AT5" s="178"/>
      <c r="AU5" s="178"/>
      <c r="AV5" s="178"/>
      <c r="AW5" s="178"/>
      <c r="AX5" s="180"/>
      <c r="AY5" s="181"/>
      <c r="AZ5" s="55"/>
      <c r="BA5" s="55"/>
      <c r="BB5" s="55"/>
      <c r="BC5" s="55"/>
      <c r="BD5" s="55"/>
      <c r="BE5" s="191"/>
      <c r="BF5" s="191"/>
      <c r="BG5" s="191"/>
      <c r="BH5" s="191"/>
      <c r="BI5" s="191"/>
      <c r="BJ5" s="157"/>
      <c r="BK5" s="86"/>
      <c r="BL5" s="86"/>
      <c r="BM5" s="86"/>
      <c r="BN5" s="86"/>
      <c r="BO5" s="86"/>
      <c r="BP5" s="86"/>
      <c r="BQ5" s="86"/>
    </row>
    <row r="6" spans="2:69" ht="11.1" customHeight="1" x14ac:dyDescent="0.25">
      <c r="B6" s="105"/>
      <c r="C6" s="250" t="s">
        <v>160</v>
      </c>
      <c r="D6" s="249"/>
      <c r="E6" s="249"/>
      <c r="F6" s="249"/>
      <c r="G6" s="249"/>
      <c r="H6" s="249"/>
      <c r="I6" s="249"/>
      <c r="J6" s="247"/>
      <c r="K6" s="247"/>
      <c r="L6" s="105"/>
      <c r="M6" s="105"/>
      <c r="N6" s="105"/>
      <c r="O6" s="105"/>
      <c r="P6" s="330" t="s">
        <v>145</v>
      </c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105"/>
      <c r="AM6" s="105"/>
      <c r="AN6" s="182"/>
      <c r="AO6" s="184" t="s">
        <v>156</v>
      </c>
      <c r="AP6" s="184"/>
      <c r="AQ6" s="184"/>
      <c r="AR6" s="183"/>
      <c r="AS6" s="183"/>
      <c r="AT6" s="183"/>
      <c r="AU6" s="183"/>
      <c r="AV6" s="183"/>
      <c r="AW6" s="183"/>
      <c r="AX6" s="183"/>
      <c r="AY6" s="185"/>
      <c r="AZ6" s="55"/>
      <c r="BA6" s="55"/>
      <c r="BB6" s="55"/>
      <c r="BC6" s="55"/>
      <c r="BD6" s="55"/>
      <c r="BE6" s="191"/>
      <c r="BF6" s="191"/>
      <c r="BG6" s="191"/>
      <c r="BH6" s="191"/>
      <c r="BI6" s="191"/>
      <c r="BJ6" s="157"/>
      <c r="BK6" s="86"/>
      <c r="BL6" s="86"/>
      <c r="BM6" s="86"/>
      <c r="BN6" s="86"/>
      <c r="BO6" s="86"/>
      <c r="BP6" s="86"/>
      <c r="BQ6" s="86"/>
    </row>
    <row r="7" spans="2:69" ht="11.1" customHeight="1" x14ac:dyDescent="0.25">
      <c r="B7" s="105"/>
      <c r="C7" s="248"/>
      <c r="D7" s="248"/>
      <c r="E7" s="248"/>
      <c r="F7" s="248"/>
      <c r="G7" s="248"/>
      <c r="H7" s="248"/>
      <c r="I7" s="247"/>
      <c r="J7" s="247"/>
      <c r="K7" s="247"/>
      <c r="L7" s="105"/>
      <c r="M7" s="105"/>
      <c r="N7" s="105"/>
      <c r="O7" s="105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105"/>
      <c r="AM7" s="105"/>
      <c r="AN7" s="182"/>
      <c r="AO7" s="184" t="s">
        <v>157</v>
      </c>
      <c r="AP7" s="184"/>
      <c r="AQ7" s="184"/>
      <c r="AR7" s="183"/>
      <c r="AS7" s="183"/>
      <c r="AT7" s="183"/>
      <c r="AU7" s="183"/>
      <c r="AV7" s="183"/>
      <c r="AW7" s="183"/>
      <c r="AX7" s="183"/>
      <c r="AY7" s="185"/>
      <c r="AZ7" s="55"/>
      <c r="BA7" s="55"/>
      <c r="BB7" s="55"/>
      <c r="BC7" s="55"/>
      <c r="BD7" s="55"/>
      <c r="BE7" s="191"/>
      <c r="BF7" s="191"/>
      <c r="BG7" s="191"/>
      <c r="BH7" s="191"/>
      <c r="BI7" s="191"/>
      <c r="BJ7" s="157"/>
      <c r="BK7" s="86"/>
      <c r="BL7" s="86"/>
      <c r="BM7" s="86"/>
      <c r="BN7" s="86"/>
      <c r="BO7" s="86"/>
      <c r="BP7" s="86"/>
      <c r="BQ7" s="86"/>
    </row>
    <row r="8" spans="2:69" ht="11.1" customHeight="1" x14ac:dyDescent="0.25">
      <c r="B8" s="105"/>
      <c r="C8" s="247"/>
      <c r="D8" s="247"/>
      <c r="E8" s="247"/>
      <c r="F8" s="247"/>
      <c r="G8" s="247"/>
      <c r="H8" s="247"/>
      <c r="I8" s="247"/>
      <c r="J8" s="247"/>
      <c r="K8" s="247"/>
      <c r="L8" s="105"/>
      <c r="M8" s="105"/>
      <c r="N8" s="105"/>
      <c r="O8" s="105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105"/>
      <c r="AM8" s="105"/>
      <c r="AN8" s="182"/>
      <c r="AO8" s="186" t="s">
        <v>158</v>
      </c>
      <c r="AP8" s="186"/>
      <c r="AQ8" s="186"/>
      <c r="AR8" s="183"/>
      <c r="AS8" s="183"/>
      <c r="AT8" s="183"/>
      <c r="AU8" s="183"/>
      <c r="AV8" s="183"/>
      <c r="AW8" s="183"/>
      <c r="AX8" s="183"/>
      <c r="AY8" s="185"/>
      <c r="AZ8" s="55"/>
      <c r="BA8" s="55"/>
      <c r="BB8" s="55"/>
      <c r="BC8" s="55"/>
      <c r="BD8" s="55"/>
      <c r="BE8" s="191"/>
      <c r="BF8" s="191"/>
      <c r="BG8" s="191"/>
      <c r="BH8" s="191"/>
      <c r="BI8" s="191"/>
      <c r="BJ8" s="157"/>
      <c r="BK8" s="86"/>
      <c r="BL8" s="86"/>
      <c r="BM8" s="86"/>
      <c r="BN8" s="86"/>
      <c r="BO8" s="86"/>
      <c r="BP8" s="86"/>
      <c r="BQ8" s="86"/>
    </row>
    <row r="9" spans="2:69" ht="11.1" customHeight="1" x14ac:dyDescent="0.25">
      <c r="B9" s="105"/>
      <c r="C9" s="247"/>
      <c r="D9" s="247"/>
      <c r="E9" s="247"/>
      <c r="F9" s="247"/>
      <c r="G9" s="247"/>
      <c r="H9" s="247"/>
      <c r="I9" s="247"/>
      <c r="J9" s="247"/>
      <c r="K9" s="247"/>
      <c r="L9" s="105"/>
      <c r="M9" s="105"/>
      <c r="N9" s="105"/>
      <c r="O9" s="105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105"/>
      <c r="AM9" s="105"/>
      <c r="AN9" s="187"/>
      <c r="AO9" s="189" t="s">
        <v>159</v>
      </c>
      <c r="AP9" s="189"/>
      <c r="AQ9" s="189"/>
      <c r="AR9" s="188"/>
      <c r="AS9" s="188"/>
      <c r="AT9" s="188"/>
      <c r="AU9" s="188"/>
      <c r="AV9" s="188"/>
      <c r="AW9" s="188"/>
      <c r="AX9" s="188"/>
      <c r="AY9" s="190"/>
      <c r="AZ9" s="55"/>
      <c r="BA9" s="55"/>
      <c r="BB9" s="55"/>
      <c r="BC9" s="55"/>
      <c r="BD9" s="55"/>
      <c r="BE9" s="192"/>
      <c r="BF9" s="193"/>
      <c r="BG9" s="193"/>
      <c r="BH9" s="193"/>
      <c r="BI9" s="193"/>
      <c r="BJ9" s="192"/>
      <c r="BK9" s="55"/>
      <c r="BL9" s="55"/>
      <c r="BM9" s="55"/>
      <c r="BN9" s="55"/>
      <c r="BO9" s="55"/>
      <c r="BP9" s="55"/>
      <c r="BQ9" s="55"/>
    </row>
    <row r="10" spans="2:69" ht="11.1" customHeight="1" x14ac:dyDescent="0.25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R10" s="89"/>
      <c r="AS10" s="89"/>
      <c r="AT10" s="89"/>
      <c r="AU10" s="89"/>
      <c r="AV10" s="89"/>
      <c r="AW10" s="89"/>
      <c r="AX10" s="89"/>
      <c r="AY10" s="89"/>
      <c r="AZ10" s="55"/>
      <c r="BA10" s="55"/>
      <c r="BB10" s="55"/>
      <c r="BC10" s="55"/>
      <c r="BD10" s="55"/>
      <c r="BE10" s="191"/>
      <c r="BF10" s="193"/>
      <c r="BG10" s="193"/>
      <c r="BH10" s="193"/>
      <c r="BI10" s="193"/>
      <c r="BJ10" s="192"/>
      <c r="BK10" s="55"/>
      <c r="BL10" s="55"/>
      <c r="BM10" s="55"/>
      <c r="BN10" s="55"/>
      <c r="BO10" s="55"/>
      <c r="BP10" s="55"/>
      <c r="BQ10" s="55"/>
    </row>
    <row r="11" spans="2:69" ht="11.1" customHeight="1" x14ac:dyDescent="0.25">
      <c r="B11" s="107" t="s">
        <v>15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53"/>
      <c r="Z11" s="54"/>
      <c r="AA11" s="53" t="s">
        <v>16</v>
      </c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4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</row>
    <row r="12" spans="2:69" ht="11.1" customHeight="1" x14ac:dyDescent="0.25">
      <c r="B12" s="10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60"/>
      <c r="AA12" s="5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60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</row>
    <row r="13" spans="2:69" ht="11.1" customHeight="1" x14ac:dyDescent="0.25">
      <c r="B13" s="110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90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60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</row>
    <row r="14" spans="2:69" ht="11.1" customHeight="1" x14ac:dyDescent="0.25">
      <c r="B14" s="331" t="s">
        <v>17</v>
      </c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53"/>
      <c r="AA14" s="53"/>
      <c r="AB14" s="53"/>
      <c r="AC14" s="53"/>
      <c r="AD14" s="53"/>
      <c r="AE14" s="53"/>
      <c r="AF14" s="152"/>
      <c r="AG14" s="149"/>
      <c r="AH14" s="53"/>
      <c r="AI14" s="53"/>
      <c r="AJ14" s="53"/>
      <c r="AK14" s="54"/>
      <c r="AL14" s="53"/>
      <c r="AM14" s="53" t="s">
        <v>10</v>
      </c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4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</row>
    <row r="15" spans="2:69" ht="11.1" customHeight="1" x14ac:dyDescent="0.25">
      <c r="B15" s="67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151"/>
      <c r="AA15" s="151"/>
      <c r="AB15" s="151"/>
      <c r="AC15" s="151"/>
      <c r="AD15" s="151"/>
      <c r="AE15" s="151"/>
      <c r="AF15" s="151"/>
      <c r="AG15" s="343"/>
      <c r="AH15" s="343"/>
      <c r="AI15" s="151"/>
      <c r="AJ15" s="151"/>
      <c r="AK15" s="60"/>
      <c r="AL15" s="59"/>
      <c r="AM15" s="59" t="s">
        <v>14</v>
      </c>
      <c r="AN15" s="59"/>
      <c r="AO15" s="59"/>
      <c r="AP15" s="329"/>
      <c r="AQ15" s="329"/>
      <c r="AR15" s="329"/>
      <c r="AS15" s="329"/>
      <c r="AT15" s="329"/>
      <c r="AU15" s="329"/>
      <c r="AV15" s="329"/>
      <c r="AW15" s="329"/>
      <c r="AX15" s="329"/>
      <c r="AY15" s="60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</row>
    <row r="16" spans="2:69" ht="11.1" customHeight="1" x14ac:dyDescent="0.25">
      <c r="B16" s="110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90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90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</row>
    <row r="17" spans="2:65" ht="11.1" customHeight="1" x14ac:dyDescent="0.25">
      <c r="B17" s="335" t="s">
        <v>0</v>
      </c>
      <c r="C17" s="336"/>
      <c r="D17" s="336"/>
      <c r="E17" s="336"/>
      <c r="F17" s="336"/>
      <c r="G17" s="336"/>
      <c r="H17" s="336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 t="s">
        <v>1</v>
      </c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60"/>
      <c r="AZ17" s="55"/>
      <c r="BA17" s="55"/>
      <c r="BB17" s="55"/>
    </row>
    <row r="18" spans="2:65" ht="11.1" customHeight="1" x14ac:dyDescent="0.25">
      <c r="B18" s="67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59"/>
      <c r="AA18" s="5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59"/>
      <c r="AX18" s="59"/>
      <c r="AY18" s="60"/>
      <c r="AZ18" s="55"/>
      <c r="BA18" s="55"/>
      <c r="BB18" s="55"/>
    </row>
    <row r="19" spans="2:65" ht="11.1" customHeight="1" x14ac:dyDescent="0.25">
      <c r="B19" s="110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90"/>
      <c r="AZ19" s="55"/>
      <c r="BA19" s="55"/>
      <c r="BB19" s="55"/>
    </row>
    <row r="20" spans="2:65" ht="11.1" customHeight="1" x14ac:dyDescent="0.25">
      <c r="B20" s="335" t="s">
        <v>11</v>
      </c>
      <c r="C20" s="336"/>
      <c r="D20" s="336"/>
      <c r="E20" s="336"/>
      <c r="F20" s="336"/>
      <c r="G20" s="336"/>
      <c r="H20" s="336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4"/>
      <c r="AA20" s="59" t="s">
        <v>18</v>
      </c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60"/>
      <c r="AZ20" s="55"/>
      <c r="BA20" s="55"/>
      <c r="BB20" s="55"/>
    </row>
    <row r="21" spans="2:65" ht="11.1" customHeight="1" x14ac:dyDescent="0.25">
      <c r="B21" s="67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60"/>
      <c r="AA21" s="59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60"/>
      <c r="AZ21" s="55"/>
      <c r="BA21" s="55"/>
      <c r="BB21" s="55"/>
    </row>
    <row r="22" spans="2:65" ht="11.1" customHeight="1" x14ac:dyDescent="0.25">
      <c r="B22" s="110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90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90"/>
      <c r="AZ22" s="55"/>
      <c r="BA22" s="55"/>
      <c r="BB22" s="55"/>
    </row>
    <row r="23" spans="2:65" ht="11.1" customHeight="1" x14ac:dyDescent="0.25">
      <c r="B23" s="335" t="s">
        <v>74</v>
      </c>
      <c r="C23" s="336"/>
      <c r="D23" s="336"/>
      <c r="E23" s="336"/>
      <c r="F23" s="336"/>
      <c r="G23" s="336"/>
      <c r="H23" s="336"/>
      <c r="I23" s="336"/>
      <c r="J23" s="336"/>
      <c r="K23" s="336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3"/>
      <c r="Y23" s="59"/>
      <c r="Z23" s="54"/>
      <c r="AA23" s="195" t="s">
        <v>126</v>
      </c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3"/>
      <c r="AZ23" s="55"/>
      <c r="BA23" s="55"/>
      <c r="BB23" s="55"/>
    </row>
    <row r="24" spans="2:65" ht="11.1" customHeight="1" x14ac:dyDescent="0.25">
      <c r="B24" s="67"/>
      <c r="C24" s="137"/>
      <c r="D24" s="59" t="s">
        <v>2</v>
      </c>
      <c r="E24" s="59"/>
      <c r="F24" s="59"/>
      <c r="G24" s="59"/>
      <c r="H24" s="59"/>
      <c r="I24" s="59"/>
      <c r="J24" s="137"/>
      <c r="K24" s="59" t="s">
        <v>3</v>
      </c>
      <c r="L24" s="55"/>
      <c r="M24" s="59"/>
      <c r="N24" s="55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0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3"/>
      <c r="AZ24" s="55"/>
      <c r="BA24" s="55"/>
      <c r="BB24" s="55"/>
      <c r="BM24" s="209"/>
    </row>
    <row r="25" spans="2:65" ht="11.1" customHeight="1" x14ac:dyDescent="0.25">
      <c r="B25" s="67"/>
      <c r="C25" s="55"/>
      <c r="D25" s="55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60"/>
      <c r="AA25" s="112"/>
      <c r="AB25" s="212"/>
      <c r="AC25" s="112" t="s">
        <v>127</v>
      </c>
      <c r="AD25" s="112"/>
      <c r="AE25" s="212"/>
      <c r="AF25" s="112" t="s">
        <v>6</v>
      </c>
      <c r="AH25" s="112"/>
      <c r="AI25" s="112"/>
      <c r="AJ25" s="210" t="str">
        <f>IF(AND(AB25="",AE25="")," Bitte Übernachtung angeben!","")</f>
        <v xml:space="preserve"> Bitte Übernachtung angeben!</v>
      </c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3"/>
      <c r="AZ25" s="55"/>
      <c r="BA25" s="55"/>
      <c r="BB25" s="55"/>
    </row>
    <row r="26" spans="2:65" ht="11.1" customHeight="1" x14ac:dyDescent="0.25">
      <c r="B26" s="67"/>
      <c r="C26" s="137"/>
      <c r="D26" s="59" t="s">
        <v>4</v>
      </c>
      <c r="E26" s="59"/>
      <c r="F26" s="59"/>
      <c r="G26" s="59"/>
      <c r="H26" s="59"/>
      <c r="I26" s="59"/>
      <c r="J26" s="337"/>
      <c r="K26" s="337"/>
      <c r="L26" s="337"/>
      <c r="M26" s="337"/>
      <c r="N26" s="337"/>
      <c r="O26" s="59"/>
      <c r="P26" s="59"/>
      <c r="Q26" s="59"/>
      <c r="R26" s="59"/>
      <c r="S26" s="59"/>
      <c r="T26" s="59"/>
      <c r="U26" s="55"/>
      <c r="V26" s="55"/>
      <c r="W26" s="55"/>
      <c r="X26" s="55"/>
      <c r="Y26" s="55"/>
      <c r="Z26" s="60"/>
      <c r="AA26" s="112"/>
      <c r="AB26" s="114"/>
      <c r="AC26" s="115"/>
      <c r="AD26" s="115"/>
      <c r="AE26" s="115"/>
      <c r="AF26" s="112"/>
      <c r="AG26" s="112"/>
      <c r="AH26" s="114"/>
      <c r="AI26" s="115"/>
      <c r="AJ26" s="341" t="str">
        <f>IF(AND($AB$25&lt;&gt;"",$AE$25&lt;&gt;""),"Bitte nur ein Feld ankreuzen","")</f>
        <v/>
      </c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112"/>
      <c r="AX26" s="112"/>
      <c r="AY26" s="113"/>
      <c r="AZ26" s="55"/>
      <c r="BA26" s="55"/>
      <c r="BB26" s="55"/>
    </row>
    <row r="27" spans="2:65" ht="11.1" customHeight="1" x14ac:dyDescent="0.25">
      <c r="B27" s="110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90"/>
      <c r="AA27" s="116"/>
      <c r="AB27" s="116"/>
      <c r="AC27" s="116"/>
      <c r="AD27" s="211" t="str">
        <f>IF(AND($AE$25&lt;&gt;"",Berechnung!$B$13&gt;2),"Keine Übernachtung bei drei Tagen? Bitte prüfen!","")</f>
        <v/>
      </c>
      <c r="AE27" s="116"/>
      <c r="AF27" s="116"/>
      <c r="AG27" s="116"/>
      <c r="AH27" s="116"/>
      <c r="AI27" s="116"/>
      <c r="AJ27" s="1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7"/>
      <c r="AZ27" s="55"/>
      <c r="BA27" s="55"/>
      <c r="BB27" s="55"/>
    </row>
    <row r="28" spans="2:65" ht="11.1" customHeight="1" x14ac:dyDescent="0.25">
      <c r="B28" s="67" t="s">
        <v>115</v>
      </c>
      <c r="C28" s="59"/>
      <c r="D28" s="59"/>
      <c r="E28" s="59"/>
      <c r="F28" s="59"/>
      <c r="G28" s="59"/>
      <c r="H28" s="59"/>
      <c r="I28" s="59"/>
      <c r="J28" s="59"/>
      <c r="K28" s="156" t="s">
        <v>109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0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60"/>
      <c r="AZ28" s="55"/>
      <c r="BA28" s="55"/>
      <c r="BB28" s="55"/>
    </row>
    <row r="29" spans="2:65" ht="11.1" customHeight="1" x14ac:dyDescent="0.25">
      <c r="B29" s="67"/>
      <c r="C29" s="137"/>
      <c r="D29" s="59"/>
      <c r="E29" s="118" t="s">
        <v>114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138"/>
      <c r="R29" s="55"/>
      <c r="S29" s="59" t="s">
        <v>120</v>
      </c>
      <c r="T29" s="59"/>
      <c r="U29" s="59"/>
      <c r="V29" s="59"/>
      <c r="W29" s="59"/>
      <c r="X29" s="59"/>
      <c r="Y29" s="59"/>
      <c r="Z29" s="60"/>
      <c r="AA29" s="59" t="s">
        <v>12</v>
      </c>
      <c r="AB29" s="59"/>
      <c r="AC29" s="59"/>
      <c r="AD29" s="59"/>
      <c r="AE29" s="59"/>
      <c r="AF29" s="150" t="s">
        <v>106</v>
      </c>
      <c r="AG29" s="338" t="s">
        <v>148</v>
      </c>
      <c r="AH29" s="339"/>
      <c r="AI29" s="339"/>
      <c r="AJ29" s="339"/>
      <c r="AK29" s="339"/>
      <c r="AL29" s="85"/>
      <c r="AM29" s="345"/>
      <c r="AN29" s="345"/>
      <c r="AO29" s="59"/>
      <c r="AP29" s="59"/>
      <c r="AQ29" s="174"/>
      <c r="AS29" s="342"/>
      <c r="AT29" s="342"/>
      <c r="AU29" s="342"/>
      <c r="AV29" s="342"/>
      <c r="AW29" s="342"/>
      <c r="AX29" s="342"/>
      <c r="AY29" s="60"/>
      <c r="AZ29" s="55"/>
      <c r="BA29" s="55"/>
      <c r="BB29" s="55"/>
    </row>
    <row r="30" spans="2:65" ht="11.1" customHeight="1" x14ac:dyDescent="0.25">
      <c r="B30" s="67"/>
      <c r="C30" s="55"/>
      <c r="D30" s="55"/>
      <c r="E30" s="55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5"/>
      <c r="R30" s="55"/>
      <c r="S30" s="55"/>
      <c r="T30" s="59"/>
      <c r="U30" s="59"/>
      <c r="V30" s="59"/>
      <c r="W30" s="59"/>
      <c r="X30" s="59"/>
      <c r="Y30" s="59"/>
      <c r="Z30" s="60"/>
      <c r="AA30" s="147" t="s">
        <v>149</v>
      </c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60"/>
      <c r="AZ30" s="55"/>
      <c r="BA30" s="55"/>
      <c r="BB30" s="55"/>
    </row>
    <row r="31" spans="2:65" ht="11.1" customHeight="1" x14ac:dyDescent="0.25">
      <c r="B31" s="67"/>
      <c r="C31" s="137"/>
      <c r="D31" s="59"/>
      <c r="E31" s="59" t="s">
        <v>116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137"/>
      <c r="R31" s="59"/>
      <c r="S31" s="59" t="s">
        <v>118</v>
      </c>
      <c r="T31" s="59"/>
      <c r="U31" s="59"/>
      <c r="V31" s="59"/>
      <c r="W31" s="59"/>
      <c r="X31" s="59"/>
      <c r="Y31" s="59"/>
      <c r="Z31" s="60"/>
      <c r="AA31" s="59"/>
      <c r="AB31" s="59" t="s">
        <v>123</v>
      </c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 t="s">
        <v>124</v>
      </c>
      <c r="AR31" s="59"/>
      <c r="AS31" s="59"/>
      <c r="AT31" s="59"/>
      <c r="AU31" s="59"/>
      <c r="AV31" s="59"/>
      <c r="AW31" s="59"/>
      <c r="AX31" s="59"/>
      <c r="AY31" s="60"/>
      <c r="AZ31" s="55"/>
      <c r="BA31" s="55"/>
      <c r="BB31" s="55"/>
    </row>
    <row r="32" spans="2:65" ht="11.1" customHeight="1" x14ac:dyDescent="0.25">
      <c r="B32" s="67"/>
      <c r="C32" s="55"/>
      <c r="D32" s="55"/>
      <c r="E32" s="55"/>
      <c r="F32" s="59"/>
      <c r="G32" s="59"/>
      <c r="H32" s="59"/>
      <c r="I32" s="59"/>
      <c r="J32" s="55"/>
      <c r="K32" s="55"/>
      <c r="L32" s="55"/>
      <c r="M32" s="59"/>
      <c r="N32" s="59"/>
      <c r="O32" s="59"/>
      <c r="P32" s="59"/>
      <c r="Q32" s="55"/>
      <c r="R32" s="55"/>
      <c r="S32" s="55"/>
      <c r="T32" s="59"/>
      <c r="U32" s="85"/>
      <c r="V32" s="85"/>
      <c r="W32" s="85"/>
      <c r="X32" s="59"/>
      <c r="Y32" s="59"/>
      <c r="Z32" s="60"/>
      <c r="AA32" s="59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59"/>
      <c r="AO32" s="213"/>
      <c r="AP32" s="213"/>
      <c r="AQ32" s="340"/>
      <c r="AR32" s="340"/>
      <c r="AS32" s="340"/>
      <c r="AT32" s="340"/>
      <c r="AU32" s="340"/>
      <c r="AV32" s="340"/>
      <c r="AW32" s="340"/>
      <c r="AX32" s="340"/>
      <c r="AY32" s="60"/>
      <c r="AZ32" s="55"/>
      <c r="BA32" s="55"/>
      <c r="BB32" s="55"/>
    </row>
    <row r="33" spans="2:54" ht="11.1" customHeight="1" x14ac:dyDescent="0.25">
      <c r="B33" s="110"/>
      <c r="C33" s="137"/>
      <c r="D33" s="89"/>
      <c r="E33" s="89" t="s">
        <v>117</v>
      </c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90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60"/>
      <c r="AZ33" s="55"/>
      <c r="BA33" s="55"/>
      <c r="BB33" s="55"/>
    </row>
    <row r="34" spans="2:54" ht="11.1" customHeight="1" x14ac:dyDescent="0.25">
      <c r="B34" s="67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333"/>
      <c r="R34" s="333"/>
      <c r="S34" s="59"/>
      <c r="T34" s="59"/>
      <c r="U34" s="85"/>
      <c r="V34" s="85"/>
      <c r="W34" s="85"/>
      <c r="X34" s="59"/>
      <c r="Y34" s="59"/>
      <c r="Z34" s="60"/>
      <c r="AB34" s="59" t="s">
        <v>13</v>
      </c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60"/>
      <c r="AZ34" s="55"/>
      <c r="BA34" s="55"/>
      <c r="BB34" s="55"/>
    </row>
    <row r="35" spans="2:54" ht="11.1" customHeight="1" x14ac:dyDescent="0.25">
      <c r="B35" s="67"/>
      <c r="C35" s="59" t="s">
        <v>27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137"/>
      <c r="T35" s="59" t="s">
        <v>5</v>
      </c>
      <c r="U35" s="59"/>
      <c r="V35" s="137"/>
      <c r="W35" s="59" t="s">
        <v>6</v>
      </c>
      <c r="X35" s="59"/>
      <c r="Y35" s="59"/>
      <c r="Z35" s="60"/>
      <c r="AA35" s="59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60"/>
      <c r="AZ35" s="55"/>
      <c r="BA35" s="55"/>
      <c r="BB35" s="55"/>
    </row>
    <row r="36" spans="2:54" ht="11.1" customHeight="1" x14ac:dyDescent="0.25">
      <c r="B36" s="67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60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90"/>
      <c r="AZ36" s="55"/>
      <c r="BA36" s="55"/>
      <c r="BB36" s="55"/>
    </row>
    <row r="37" spans="2:54" ht="11.1" customHeight="1" x14ac:dyDescent="0.25">
      <c r="B37" s="67"/>
      <c r="C37" s="118" t="s">
        <v>28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137"/>
      <c r="T37" s="59" t="s">
        <v>5</v>
      </c>
      <c r="U37" s="59"/>
      <c r="V37" s="137"/>
      <c r="W37" s="59" t="s">
        <v>6</v>
      </c>
      <c r="X37" s="59"/>
      <c r="Y37" s="59"/>
      <c r="Z37" s="60"/>
      <c r="AA37" s="119" t="s">
        <v>30</v>
      </c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60"/>
      <c r="AZ37" s="55"/>
      <c r="BA37" s="55"/>
      <c r="BB37" s="55"/>
    </row>
    <row r="38" spans="2:54" ht="11.1" customHeight="1" x14ac:dyDescent="0.25">
      <c r="B38" s="67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60"/>
      <c r="AA38" s="59"/>
      <c r="AB38" s="59" t="s">
        <v>31</v>
      </c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350"/>
      <c r="AR38" s="350"/>
      <c r="AS38" s="350"/>
      <c r="AT38" s="350"/>
      <c r="AU38" s="59" t="s">
        <v>32</v>
      </c>
      <c r="AV38" s="59"/>
      <c r="AW38" s="59"/>
      <c r="AX38" s="59"/>
      <c r="AY38" s="60"/>
      <c r="AZ38" s="55"/>
      <c r="BA38" s="55"/>
      <c r="BB38" s="55"/>
    </row>
    <row r="39" spans="2:54" ht="23.25" customHeight="1" x14ac:dyDescent="0.25">
      <c r="B39" s="351" t="s">
        <v>150</v>
      </c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3"/>
      <c r="AA39" s="110"/>
      <c r="AB39" s="89" t="s">
        <v>33</v>
      </c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90"/>
      <c r="AZ39" s="55"/>
      <c r="BA39" s="55"/>
      <c r="BB39" s="55"/>
    </row>
    <row r="40" spans="2:54" ht="11.1" customHeight="1" x14ac:dyDescent="0.25">
      <c r="B40" s="67"/>
      <c r="C40" s="120"/>
      <c r="D40" s="59"/>
      <c r="E40" s="111"/>
      <c r="F40" s="111"/>
      <c r="G40" s="111"/>
      <c r="H40" s="356" t="s">
        <v>107</v>
      </c>
      <c r="I40" s="356"/>
      <c r="J40" s="356"/>
      <c r="K40" s="356"/>
      <c r="L40" s="339" t="s">
        <v>45</v>
      </c>
      <c r="M40" s="339"/>
      <c r="N40" s="339"/>
      <c r="O40" s="339"/>
      <c r="P40" s="339" t="s">
        <v>108</v>
      </c>
      <c r="Q40" s="339"/>
      <c r="R40" s="339"/>
      <c r="S40" s="339"/>
      <c r="T40" s="121"/>
      <c r="U40" s="121"/>
      <c r="V40" s="121"/>
      <c r="W40" s="121"/>
      <c r="X40" s="59"/>
      <c r="Y40" s="59"/>
      <c r="Z40" s="60"/>
      <c r="AA40" s="119" t="s">
        <v>34</v>
      </c>
      <c r="AB40" s="104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60"/>
      <c r="AZ40" s="55"/>
      <c r="BA40" s="55"/>
      <c r="BB40" s="55"/>
    </row>
    <row r="41" spans="2:54" ht="11.1" customHeight="1" x14ac:dyDescent="0.25">
      <c r="B41" s="67"/>
      <c r="C41" s="357" t="s">
        <v>7</v>
      </c>
      <c r="D41" s="357"/>
      <c r="E41" s="357"/>
      <c r="F41" s="357"/>
      <c r="G41" s="357"/>
      <c r="H41" s="111"/>
      <c r="I41" s="355"/>
      <c r="J41" s="355"/>
      <c r="K41" s="85"/>
      <c r="L41" s="85"/>
      <c r="M41" s="355"/>
      <c r="N41" s="355"/>
      <c r="O41" s="85"/>
      <c r="P41" s="85"/>
      <c r="Q41" s="355"/>
      <c r="R41" s="355"/>
      <c r="S41" s="59"/>
      <c r="T41" s="24" t="s">
        <v>113</v>
      </c>
      <c r="U41" s="59"/>
      <c r="V41" s="59"/>
      <c r="W41" s="59"/>
      <c r="X41" s="59"/>
      <c r="Y41" s="59"/>
      <c r="Z41" s="60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60"/>
      <c r="AZ41" s="55"/>
      <c r="BA41" s="55"/>
      <c r="BB41" s="55"/>
    </row>
    <row r="42" spans="2:54" ht="11.1" customHeight="1" x14ac:dyDescent="0.25">
      <c r="B42" s="67"/>
      <c r="C42" s="357" t="s">
        <v>8</v>
      </c>
      <c r="D42" s="357"/>
      <c r="E42" s="357"/>
      <c r="F42" s="357"/>
      <c r="G42" s="357"/>
      <c r="H42" s="111"/>
      <c r="I42" s="355"/>
      <c r="J42" s="355"/>
      <c r="K42" s="85"/>
      <c r="L42" s="85"/>
      <c r="M42" s="355"/>
      <c r="N42" s="355"/>
      <c r="O42" s="85"/>
      <c r="P42" s="85"/>
      <c r="Q42" s="355"/>
      <c r="R42" s="355"/>
      <c r="S42" s="59"/>
      <c r="T42" s="59"/>
      <c r="U42" s="59"/>
      <c r="V42" s="59"/>
      <c r="W42" s="59"/>
      <c r="X42" s="59"/>
      <c r="Y42" s="59"/>
      <c r="Z42" s="60"/>
      <c r="AA42" s="59"/>
      <c r="AB42" s="137"/>
      <c r="AC42" s="118" t="s">
        <v>121</v>
      </c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60"/>
      <c r="AZ42" s="55"/>
      <c r="BA42" s="55"/>
      <c r="BB42" s="55"/>
    </row>
    <row r="43" spans="2:54" ht="11.1" customHeight="1" x14ac:dyDescent="0.25">
      <c r="B43" s="110"/>
      <c r="C43" s="290" t="s">
        <v>9</v>
      </c>
      <c r="D43" s="290"/>
      <c r="E43" s="290"/>
      <c r="F43" s="290"/>
      <c r="G43" s="290"/>
      <c r="H43" s="89"/>
      <c r="I43" s="355"/>
      <c r="J43" s="355"/>
      <c r="K43" s="102"/>
      <c r="L43" s="102"/>
      <c r="M43" s="355"/>
      <c r="N43" s="355"/>
      <c r="O43" s="102"/>
      <c r="P43" s="102"/>
      <c r="Q43" s="355"/>
      <c r="R43" s="355"/>
      <c r="S43" s="89"/>
      <c r="T43" s="89"/>
      <c r="U43" s="89"/>
      <c r="V43" s="89"/>
      <c r="W43" s="89"/>
      <c r="X43" s="89"/>
      <c r="Y43" s="89"/>
      <c r="Z43" s="90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90"/>
      <c r="AZ43" s="55"/>
      <c r="BA43" s="55"/>
      <c r="BB43" s="55"/>
    </row>
    <row r="44" spans="2:54" ht="11.1" customHeight="1" x14ac:dyDescent="0.25">
      <c r="B44" s="291" t="s">
        <v>119</v>
      </c>
      <c r="C44" s="292"/>
      <c r="D44" s="292"/>
      <c r="E44" s="292"/>
      <c r="F44" s="59"/>
      <c r="G44" s="59"/>
      <c r="H44" s="59"/>
      <c r="I44" s="59"/>
      <c r="J44" s="59"/>
      <c r="K44" s="59"/>
      <c r="L44" s="59"/>
      <c r="M44" s="53"/>
      <c r="N44" s="53"/>
      <c r="O44" s="53"/>
      <c r="P44" s="53"/>
      <c r="Q44" s="53"/>
      <c r="R44" s="53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60"/>
      <c r="AZ44" s="55"/>
      <c r="BA44" s="55"/>
      <c r="BB44" s="55"/>
    </row>
    <row r="45" spans="2:54" ht="11.1" customHeight="1" x14ac:dyDescent="0.25">
      <c r="B45" s="84"/>
      <c r="C45" s="83"/>
      <c r="D45" s="24"/>
      <c r="E45" s="24" t="s">
        <v>20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83"/>
      <c r="Q45" s="24"/>
      <c r="R45" s="24" t="s">
        <v>21</v>
      </c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83"/>
      <c r="AF45" s="24"/>
      <c r="AG45" s="24" t="s">
        <v>22</v>
      </c>
      <c r="AH45" s="24"/>
      <c r="AI45" s="24"/>
      <c r="AJ45" s="24"/>
      <c r="AK45" s="24"/>
      <c r="AL45" s="24"/>
      <c r="AM45" s="24" t="s">
        <v>23</v>
      </c>
      <c r="AN45" s="24"/>
      <c r="AO45" s="24"/>
      <c r="AP45" s="24"/>
      <c r="AQ45" s="24"/>
      <c r="AR45" s="24"/>
      <c r="AS45" s="24" t="s">
        <v>24</v>
      </c>
      <c r="AT45" s="24"/>
      <c r="AU45" s="24"/>
      <c r="AV45" s="24"/>
      <c r="AW45" s="24" t="s">
        <v>26</v>
      </c>
      <c r="AX45" s="24"/>
      <c r="AY45" s="83"/>
      <c r="AZ45" s="55"/>
      <c r="BA45" s="55"/>
      <c r="BB45" s="55"/>
    </row>
    <row r="46" spans="2:54" ht="11.1" customHeight="1" x14ac:dyDescent="0.25">
      <c r="B46" s="84"/>
      <c r="C46" s="122">
        <v>1</v>
      </c>
      <c r="D46" s="24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123"/>
      <c r="Q46" s="25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123"/>
      <c r="AF46" s="25"/>
      <c r="AG46" s="346"/>
      <c r="AH46" s="346"/>
      <c r="AI46" s="346"/>
      <c r="AJ46" s="346"/>
      <c r="AK46" s="346"/>
      <c r="AL46" s="25"/>
      <c r="AM46" s="346"/>
      <c r="AN46" s="346"/>
      <c r="AO46" s="346"/>
      <c r="AP46" s="346"/>
      <c r="AQ46" s="346"/>
      <c r="AR46" s="25"/>
      <c r="AS46" s="347"/>
      <c r="AT46" s="347"/>
      <c r="AU46" s="347"/>
      <c r="AV46" s="24"/>
      <c r="AW46" s="124"/>
      <c r="AX46" s="24"/>
      <c r="AY46" s="83"/>
      <c r="AZ46" s="55"/>
      <c r="BA46" s="55"/>
      <c r="BB46" s="55"/>
    </row>
    <row r="47" spans="2:54" ht="11.1" customHeight="1" x14ac:dyDescent="0.25">
      <c r="B47" s="84"/>
      <c r="C47" s="122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123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123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82"/>
      <c r="AT47" s="82"/>
      <c r="AU47" s="82"/>
      <c r="AV47" s="24"/>
      <c r="AW47" s="82"/>
      <c r="AX47" s="24"/>
      <c r="AY47" s="83"/>
      <c r="AZ47" s="55"/>
      <c r="BA47" s="55"/>
      <c r="BB47" s="55"/>
    </row>
    <row r="48" spans="2:54" ht="11.1" customHeight="1" x14ac:dyDescent="0.25">
      <c r="B48" s="84"/>
      <c r="C48" s="122">
        <v>2</v>
      </c>
      <c r="D48" s="24"/>
      <c r="E48" s="354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123"/>
      <c r="Q48" s="25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123"/>
      <c r="AF48" s="25"/>
      <c r="AG48" s="346"/>
      <c r="AH48" s="346"/>
      <c r="AI48" s="346"/>
      <c r="AJ48" s="346"/>
      <c r="AK48" s="346"/>
      <c r="AL48" s="25"/>
      <c r="AM48" s="346"/>
      <c r="AN48" s="346"/>
      <c r="AO48" s="346"/>
      <c r="AP48" s="346"/>
      <c r="AQ48" s="346"/>
      <c r="AR48" s="25"/>
      <c r="AS48" s="347"/>
      <c r="AT48" s="347"/>
      <c r="AU48" s="347"/>
      <c r="AV48" s="24"/>
      <c r="AW48" s="124"/>
      <c r="AX48" s="24"/>
      <c r="AY48" s="83"/>
      <c r="AZ48" s="55"/>
      <c r="BA48" s="55"/>
      <c r="BB48" s="55"/>
    </row>
    <row r="49" spans="2:54" ht="11.1" customHeight="1" x14ac:dyDescent="0.25">
      <c r="B49" s="84"/>
      <c r="C49" s="122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123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123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82"/>
      <c r="AT49" s="82"/>
      <c r="AU49" s="82"/>
      <c r="AV49" s="24"/>
      <c r="AW49" s="82"/>
      <c r="AX49" s="24"/>
      <c r="AY49" s="83"/>
      <c r="AZ49" s="55"/>
      <c r="BA49" s="55"/>
      <c r="BB49" s="55"/>
    </row>
    <row r="50" spans="2:54" ht="11.1" customHeight="1" x14ac:dyDescent="0.25">
      <c r="B50" s="84"/>
      <c r="C50" s="122">
        <v>3</v>
      </c>
      <c r="D50" s="24"/>
      <c r="E50" s="354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123"/>
      <c r="Q50" s="25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123"/>
      <c r="AF50" s="25"/>
      <c r="AG50" s="346"/>
      <c r="AH50" s="346"/>
      <c r="AI50" s="346"/>
      <c r="AJ50" s="346"/>
      <c r="AK50" s="346"/>
      <c r="AL50" s="25"/>
      <c r="AM50" s="346"/>
      <c r="AN50" s="346"/>
      <c r="AO50" s="346"/>
      <c r="AP50" s="346"/>
      <c r="AQ50" s="346"/>
      <c r="AR50" s="25"/>
      <c r="AS50" s="347"/>
      <c r="AT50" s="347"/>
      <c r="AU50" s="347"/>
      <c r="AV50" s="24"/>
      <c r="AW50" s="124"/>
      <c r="AX50" s="24"/>
      <c r="AY50" s="83"/>
      <c r="AZ50" s="55"/>
      <c r="BA50" s="55"/>
      <c r="BB50" s="55"/>
    </row>
    <row r="51" spans="2:54" ht="11.1" customHeight="1" x14ac:dyDescent="0.25">
      <c r="B51" s="67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90"/>
      <c r="AZ51" s="55"/>
      <c r="BA51" s="55"/>
      <c r="BB51" s="55"/>
    </row>
    <row r="52" spans="2:54" ht="11.1" customHeight="1" x14ac:dyDescent="0.2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55"/>
      <c r="BA52" s="55"/>
      <c r="BB52" s="55"/>
    </row>
    <row r="53" spans="2:54" ht="11.1" hidden="1" customHeight="1" x14ac:dyDescent="0.25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9"/>
      <c r="AT53" s="349"/>
      <c r="AU53" s="349"/>
      <c r="AV53" s="349"/>
      <c r="AW53" s="349"/>
      <c r="AX53" s="349"/>
      <c r="AY53" s="349"/>
      <c r="AZ53" s="55"/>
      <c r="BA53" s="55"/>
      <c r="BB53" s="55"/>
    </row>
    <row r="54" spans="2:54" ht="11.1" hidden="1" customHeight="1" x14ac:dyDescent="0.25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  <c r="AS54" s="349"/>
      <c r="AT54" s="349"/>
      <c r="AU54" s="349"/>
      <c r="AV54" s="349"/>
      <c r="AW54" s="349"/>
      <c r="AX54" s="349"/>
      <c r="AY54" s="349"/>
      <c r="AZ54" s="55"/>
      <c r="BA54" s="55"/>
      <c r="BB54" s="55"/>
    </row>
    <row r="55" spans="2:54" ht="11.1" hidden="1" customHeight="1" x14ac:dyDescent="0.2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5"/>
      <c r="BA55" s="55"/>
      <c r="BB55" s="55"/>
    </row>
    <row r="56" spans="2:54" ht="11.1" hidden="1" customHeight="1" x14ac:dyDescent="0.2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5"/>
      <c r="BA56" s="55"/>
      <c r="BB56" s="55"/>
    </row>
    <row r="57" spans="2:54" ht="11.1" hidden="1" customHeight="1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5"/>
      <c r="BA57" s="55"/>
      <c r="BB57" s="55"/>
    </row>
    <row r="58" spans="2:54" ht="11.1" hidden="1" customHeight="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5"/>
      <c r="BA58" s="55"/>
      <c r="BB58" s="55"/>
    </row>
    <row r="59" spans="2:54" ht="11.1" hidden="1" customHeight="1" x14ac:dyDescent="0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333"/>
      <c r="AC59" s="333"/>
      <c r="AD59" s="333"/>
      <c r="AE59" s="333"/>
      <c r="AF59" s="333"/>
      <c r="AG59" s="333"/>
      <c r="AH59" s="333"/>
      <c r="AI59" s="59"/>
      <c r="AJ59" s="59"/>
      <c r="AK59" s="59"/>
      <c r="AL59" s="333"/>
      <c r="AM59" s="333"/>
      <c r="AN59" s="333"/>
      <c r="AO59" s="333"/>
      <c r="AP59" s="333"/>
      <c r="AQ59" s="333"/>
      <c r="AR59" s="333"/>
      <c r="AS59" s="333"/>
      <c r="AT59" s="333"/>
      <c r="AU59" s="333"/>
      <c r="AV59" s="333"/>
      <c r="AW59" s="333"/>
      <c r="AX59" s="333"/>
      <c r="AY59" s="59"/>
      <c r="AZ59" s="55"/>
      <c r="BA59" s="55"/>
      <c r="BB59" s="55"/>
    </row>
    <row r="60" spans="2:54" ht="11.1" hidden="1" customHeight="1" x14ac:dyDescent="0.25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</row>
    <row r="61" spans="2:54" ht="11.1" hidden="1" customHeight="1" x14ac:dyDescent="0.25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</row>
    <row r="62" spans="2:54" ht="11.1" hidden="1" customHeight="1" x14ac:dyDescent="0.25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</row>
    <row r="63" spans="2:54" ht="11.1" hidden="1" customHeight="1" x14ac:dyDescent="0.25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</row>
    <row r="64" spans="2:54" ht="11.1" hidden="1" customHeight="1" x14ac:dyDescent="0.25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</row>
    <row r="65" spans="1:53" ht="11.1" customHeight="1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298" t="s">
        <v>70</v>
      </c>
      <c r="X65" s="299"/>
      <c r="Y65" s="299"/>
      <c r="Z65" s="299"/>
      <c r="AA65" s="300"/>
      <c r="AB65" s="298" t="s">
        <v>71</v>
      </c>
      <c r="AC65" s="299"/>
      <c r="AD65" s="299"/>
      <c r="AE65" s="299"/>
      <c r="AF65" s="299"/>
      <c r="AG65" s="299"/>
      <c r="AH65" s="299"/>
      <c r="AI65" s="300"/>
      <c r="AJ65" s="298" t="s">
        <v>146</v>
      </c>
      <c r="AK65" s="299"/>
      <c r="AL65" s="299"/>
      <c r="AM65" s="299"/>
      <c r="AN65" s="300"/>
      <c r="AO65" s="323" t="s">
        <v>147</v>
      </c>
      <c r="AP65" s="324"/>
      <c r="AQ65" s="324"/>
      <c r="AR65" s="324"/>
      <c r="AS65" s="325"/>
      <c r="AT65" s="317" t="s">
        <v>86</v>
      </c>
      <c r="AU65" s="318"/>
      <c r="AV65" s="318"/>
      <c r="AW65" s="318"/>
      <c r="AX65" s="318"/>
      <c r="AY65" s="319"/>
      <c r="AZ65" s="55"/>
      <c r="BA65" s="55"/>
    </row>
    <row r="66" spans="1:53" ht="11.1" customHeight="1" x14ac:dyDescent="0.25">
      <c r="A66" s="58" t="s">
        <v>61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301"/>
      <c r="X66" s="302"/>
      <c r="Y66" s="302"/>
      <c r="Z66" s="302"/>
      <c r="AA66" s="303"/>
      <c r="AB66" s="301"/>
      <c r="AC66" s="302"/>
      <c r="AD66" s="302"/>
      <c r="AE66" s="302"/>
      <c r="AF66" s="302"/>
      <c r="AG66" s="302"/>
      <c r="AH66" s="302"/>
      <c r="AI66" s="303"/>
      <c r="AJ66" s="301"/>
      <c r="AK66" s="302"/>
      <c r="AL66" s="302"/>
      <c r="AM66" s="302"/>
      <c r="AN66" s="303"/>
      <c r="AO66" s="326"/>
      <c r="AP66" s="327"/>
      <c r="AQ66" s="327"/>
      <c r="AR66" s="327"/>
      <c r="AS66" s="328"/>
      <c r="AT66" s="320"/>
      <c r="AU66" s="321"/>
      <c r="AV66" s="321"/>
      <c r="AW66" s="321"/>
      <c r="AX66" s="321"/>
      <c r="AY66" s="322"/>
      <c r="AZ66" s="55"/>
      <c r="BA66" s="55"/>
    </row>
    <row r="67" spans="1:53" ht="11.1" customHeight="1" x14ac:dyDescent="0.25">
      <c r="A67" s="5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61"/>
      <c r="X67" s="62"/>
      <c r="Y67" s="62"/>
      <c r="Z67" s="62"/>
      <c r="AA67" s="63"/>
      <c r="AB67" s="301"/>
      <c r="AC67" s="302"/>
      <c r="AD67" s="302"/>
      <c r="AE67" s="302"/>
      <c r="AF67" s="302"/>
      <c r="AG67" s="302"/>
      <c r="AH67" s="302"/>
      <c r="AI67" s="303"/>
      <c r="AJ67" s="301"/>
      <c r="AK67" s="302"/>
      <c r="AL67" s="302"/>
      <c r="AM67" s="302"/>
      <c r="AN67" s="303"/>
      <c r="AO67" s="326"/>
      <c r="AP67" s="327"/>
      <c r="AQ67" s="327"/>
      <c r="AR67" s="327"/>
      <c r="AS67" s="328"/>
      <c r="AT67" s="27"/>
      <c r="AU67" s="28"/>
      <c r="AV67" s="28"/>
      <c r="AW67" s="28"/>
      <c r="AX67" s="28"/>
      <c r="AY67" s="139"/>
      <c r="AZ67" s="55"/>
      <c r="BA67" s="55"/>
    </row>
    <row r="68" spans="1:53" ht="11.1" customHeight="1" x14ac:dyDescent="0.25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6"/>
      <c r="X68" s="57"/>
      <c r="Y68" s="57"/>
      <c r="Z68" s="57"/>
      <c r="AA68" s="66"/>
      <c r="AB68" s="364" t="s">
        <v>63</v>
      </c>
      <c r="AC68" s="365"/>
      <c r="AD68" s="365"/>
      <c r="AE68" s="366"/>
      <c r="AF68" s="364" t="s">
        <v>19</v>
      </c>
      <c r="AG68" s="365"/>
      <c r="AH68" s="365"/>
      <c r="AI68" s="366"/>
      <c r="AJ68" s="57"/>
      <c r="AK68" s="64"/>
      <c r="AL68" s="64"/>
      <c r="AM68" s="64"/>
      <c r="AN68" s="65"/>
      <c r="AO68" s="28"/>
      <c r="AP68" s="28"/>
      <c r="AQ68" s="28"/>
      <c r="AR68" s="28"/>
      <c r="AS68" s="23"/>
      <c r="AT68" s="27"/>
      <c r="AU68" s="28"/>
      <c r="AV68" s="28"/>
      <c r="AW68" s="28"/>
      <c r="AX68" s="28"/>
      <c r="AY68" s="139"/>
      <c r="AZ68" s="55"/>
      <c r="BA68" s="55"/>
    </row>
    <row r="69" spans="1:53" ht="11.1" customHeight="1" x14ac:dyDescent="0.25">
      <c r="A69" s="67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68"/>
      <c r="X69" s="69"/>
      <c r="Y69" s="69"/>
      <c r="Z69" s="69"/>
      <c r="AA69" s="70"/>
      <c r="AB69" s="69"/>
      <c r="AC69" s="367" t="s">
        <v>24</v>
      </c>
      <c r="AD69" s="367"/>
      <c r="AE69" s="70"/>
      <c r="AF69" s="69"/>
      <c r="AG69" s="367" t="s">
        <v>24</v>
      </c>
      <c r="AH69" s="367"/>
      <c r="AI69" s="70"/>
      <c r="AJ69" s="69"/>
      <c r="AK69" s="71"/>
      <c r="AL69" s="71"/>
      <c r="AM69" s="71"/>
      <c r="AN69" s="72"/>
      <c r="AO69" s="73"/>
      <c r="AP69" s="73"/>
      <c r="AQ69" s="73"/>
      <c r="AR69" s="73"/>
      <c r="AS69" s="74"/>
      <c r="AT69" s="140"/>
      <c r="AU69" s="73"/>
      <c r="AV69" s="73"/>
      <c r="AW69" s="73"/>
      <c r="AX69" s="73"/>
      <c r="AY69" s="141"/>
      <c r="AZ69" s="55"/>
      <c r="BA69" s="55"/>
    </row>
    <row r="70" spans="1:53" ht="11.1" customHeight="1" x14ac:dyDescent="0.25">
      <c r="A70" s="283" t="s">
        <v>85</v>
      </c>
      <c r="B70" s="284"/>
      <c r="C70" s="284"/>
      <c r="D70" s="284"/>
      <c r="E70" s="284"/>
      <c r="F70" s="284"/>
      <c r="G70" s="284"/>
      <c r="H70" s="285"/>
      <c r="I70" s="285"/>
      <c r="J70" s="285"/>
      <c r="K70" s="285"/>
      <c r="L70" s="285"/>
      <c r="M70" s="285"/>
      <c r="N70" s="77"/>
      <c r="O70" s="77" t="s">
        <v>36</v>
      </c>
      <c r="P70" s="77"/>
      <c r="Q70" s="261"/>
      <c r="R70" s="261"/>
      <c r="S70" s="261"/>
      <c r="T70" s="78"/>
      <c r="U70" s="77"/>
      <c r="V70" s="77"/>
      <c r="W70" s="126"/>
      <c r="X70" s="127"/>
      <c r="Y70" s="127"/>
      <c r="Z70" s="127"/>
      <c r="AA70" s="128"/>
      <c r="AB70" s="127"/>
      <c r="AC70" s="127"/>
      <c r="AD70" s="127"/>
      <c r="AE70" s="128"/>
      <c r="AF70" s="127"/>
      <c r="AG70" s="127"/>
      <c r="AH70" s="127"/>
      <c r="AI70" s="128"/>
      <c r="AJ70" s="127"/>
      <c r="AK70" s="127"/>
      <c r="AL70" s="127"/>
      <c r="AM70" s="127"/>
      <c r="AN70" s="128"/>
      <c r="AO70" s="129"/>
      <c r="AP70" s="129"/>
      <c r="AQ70" s="129"/>
      <c r="AR70" s="129"/>
      <c r="AS70" s="130"/>
      <c r="AT70" s="306"/>
      <c r="AU70" s="307"/>
      <c r="AV70" s="307"/>
      <c r="AW70" s="307"/>
      <c r="AX70" s="307"/>
      <c r="AY70" s="308"/>
      <c r="AZ70" s="55"/>
      <c r="BA70" s="55"/>
    </row>
    <row r="71" spans="1:53" ht="11.1" customHeight="1" x14ac:dyDescent="0.25">
      <c r="A71" s="79"/>
      <c r="B71" s="24"/>
      <c r="C71" s="24"/>
      <c r="D71" s="24"/>
      <c r="E71" s="24"/>
      <c r="F71" s="24"/>
      <c r="G71" s="24"/>
      <c r="H71" s="80"/>
      <c r="I71" s="80"/>
      <c r="J71" s="80"/>
      <c r="K71" s="80"/>
      <c r="L71" s="80"/>
      <c r="M71" s="80"/>
      <c r="N71" s="24"/>
      <c r="O71" s="24"/>
      <c r="P71" s="24"/>
      <c r="Q71" s="81"/>
      <c r="R71" s="81"/>
      <c r="S71" s="81"/>
      <c r="T71" s="82"/>
      <c r="U71" s="24"/>
      <c r="V71" s="24"/>
      <c r="W71" s="131"/>
      <c r="X71" s="129"/>
      <c r="Y71" s="129"/>
      <c r="Z71" s="129"/>
      <c r="AA71" s="130"/>
      <c r="AB71" s="129"/>
      <c r="AC71" s="129"/>
      <c r="AD71" s="129"/>
      <c r="AE71" s="130"/>
      <c r="AF71" s="129"/>
      <c r="AG71" s="129"/>
      <c r="AH71" s="129"/>
      <c r="AI71" s="130"/>
      <c r="AJ71" s="129"/>
      <c r="AK71" s="129"/>
      <c r="AL71" s="129"/>
      <c r="AM71" s="129"/>
      <c r="AN71" s="130"/>
      <c r="AO71" s="129"/>
      <c r="AP71" s="129"/>
      <c r="AQ71" s="129"/>
      <c r="AR71" s="129"/>
      <c r="AS71" s="130"/>
      <c r="AT71" s="309"/>
      <c r="AU71" s="310"/>
      <c r="AV71" s="310"/>
      <c r="AW71" s="310"/>
      <c r="AX71" s="310"/>
      <c r="AY71" s="311"/>
      <c r="AZ71" s="55"/>
      <c r="BA71" s="55"/>
    </row>
    <row r="72" spans="1:53" ht="11.1" customHeight="1" x14ac:dyDescent="0.25">
      <c r="A72" s="84"/>
      <c r="B72" s="124"/>
      <c r="C72" s="24" t="s">
        <v>25</v>
      </c>
      <c r="D72" s="24"/>
      <c r="E72" s="24"/>
      <c r="F72" s="24"/>
      <c r="G72" s="24"/>
      <c r="H72" s="24"/>
      <c r="I72" s="24"/>
      <c r="J72" s="361" t="s">
        <v>69</v>
      </c>
      <c r="K72" s="361"/>
      <c r="L72" s="361"/>
      <c r="M72" s="361"/>
      <c r="N72" s="361"/>
      <c r="O72" s="361"/>
      <c r="P72" s="361"/>
      <c r="Q72" s="361"/>
      <c r="R72" s="24"/>
      <c r="S72" s="148"/>
      <c r="T72" s="148"/>
      <c r="U72" s="148"/>
      <c r="V72" s="148"/>
      <c r="W72" s="131"/>
      <c r="X72" s="129"/>
      <c r="Y72" s="129"/>
      <c r="Z72" s="129"/>
      <c r="AA72" s="130"/>
      <c r="AB72" s="129"/>
      <c r="AC72" s="358"/>
      <c r="AD72" s="358"/>
      <c r="AE72" s="130"/>
      <c r="AF72" s="129"/>
      <c r="AG72" s="129"/>
      <c r="AH72" s="129"/>
      <c r="AI72" s="130"/>
      <c r="AJ72" s="129"/>
      <c r="AK72" s="129"/>
      <c r="AL72" s="129"/>
      <c r="AM72" s="129"/>
      <c r="AN72" s="130"/>
      <c r="AO72" s="129"/>
      <c r="AP72" s="129"/>
      <c r="AQ72" s="129"/>
      <c r="AR72" s="129"/>
      <c r="AS72" s="130"/>
      <c r="AT72" s="309"/>
      <c r="AU72" s="310"/>
      <c r="AV72" s="310"/>
      <c r="AW72" s="310"/>
      <c r="AX72" s="310"/>
      <c r="AY72" s="311"/>
      <c r="AZ72" s="55"/>
      <c r="BA72" s="55"/>
    </row>
    <row r="73" spans="1:53" ht="11.1" customHeight="1" x14ac:dyDescent="0.25">
      <c r="A73" s="84"/>
      <c r="B73" s="124"/>
      <c r="C73" s="24" t="s">
        <v>37</v>
      </c>
      <c r="D73" s="24"/>
      <c r="E73" s="59"/>
      <c r="F73" s="59"/>
      <c r="G73" s="59"/>
      <c r="H73" s="24"/>
      <c r="I73" s="59"/>
      <c r="J73" s="315"/>
      <c r="K73" s="315"/>
      <c r="L73" s="315"/>
      <c r="M73" s="315"/>
      <c r="N73" s="315"/>
      <c r="O73" s="315"/>
      <c r="P73" s="315"/>
      <c r="Q73" s="315"/>
      <c r="R73" s="86"/>
      <c r="S73" s="148"/>
      <c r="T73" s="148"/>
      <c r="U73" s="148"/>
      <c r="V73" s="148"/>
      <c r="W73" s="131"/>
      <c r="X73" s="305">
        <v>0</v>
      </c>
      <c r="Y73" s="305"/>
      <c r="Z73" s="305"/>
      <c r="AA73" s="130"/>
      <c r="AB73" s="129"/>
      <c r="AC73" s="315">
        <v>0</v>
      </c>
      <c r="AD73" s="315"/>
      <c r="AE73" s="130"/>
      <c r="AF73" s="129"/>
      <c r="AG73" s="315">
        <v>0</v>
      </c>
      <c r="AH73" s="315"/>
      <c r="AI73" s="130"/>
      <c r="AJ73" s="129"/>
      <c r="AK73" s="263"/>
      <c r="AL73" s="263"/>
      <c r="AM73" s="263"/>
      <c r="AN73" s="130"/>
      <c r="AO73" s="129"/>
      <c r="AP73" s="305">
        <v>0</v>
      </c>
      <c r="AQ73" s="305"/>
      <c r="AR73" s="305"/>
      <c r="AS73" s="130"/>
      <c r="AT73" s="309"/>
      <c r="AU73" s="310"/>
      <c r="AV73" s="310"/>
      <c r="AW73" s="310"/>
      <c r="AX73" s="310"/>
      <c r="AY73" s="311"/>
      <c r="AZ73" s="55"/>
      <c r="BA73" s="55"/>
    </row>
    <row r="74" spans="1:53" ht="11.1" customHeight="1" x14ac:dyDescent="0.25">
      <c r="A74" s="168"/>
      <c r="B74" s="173"/>
      <c r="C74" s="153"/>
      <c r="D74" s="153"/>
      <c r="E74" s="163"/>
      <c r="F74" s="163"/>
      <c r="G74" s="163"/>
      <c r="H74" s="153"/>
      <c r="I74" s="163"/>
      <c r="J74" s="162"/>
      <c r="K74" s="162"/>
      <c r="L74" s="162"/>
      <c r="M74" s="162"/>
      <c r="N74" s="162"/>
      <c r="O74" s="162"/>
      <c r="P74" s="162"/>
      <c r="Q74" s="162"/>
      <c r="R74" s="157"/>
      <c r="S74" s="158"/>
      <c r="T74" s="158"/>
      <c r="U74" s="158"/>
      <c r="V74" s="158"/>
      <c r="W74" s="159"/>
      <c r="X74" s="160"/>
      <c r="Y74" s="160"/>
      <c r="Z74" s="160"/>
      <c r="AA74" s="161"/>
      <c r="AB74" s="154"/>
      <c r="AC74" s="162"/>
      <c r="AD74" s="162"/>
      <c r="AE74" s="161"/>
      <c r="AF74" s="154"/>
      <c r="AG74" s="162"/>
      <c r="AH74" s="162"/>
      <c r="AI74" s="161"/>
      <c r="AJ74" s="154"/>
      <c r="AK74" s="160"/>
      <c r="AL74" s="160"/>
      <c r="AM74" s="160"/>
      <c r="AN74" s="161"/>
      <c r="AO74" s="154"/>
      <c r="AP74" s="160"/>
      <c r="AQ74" s="160"/>
      <c r="AR74" s="160"/>
      <c r="AS74" s="161"/>
      <c r="AT74" s="309"/>
      <c r="AU74" s="310"/>
      <c r="AV74" s="310"/>
      <c r="AW74" s="310"/>
      <c r="AX74" s="310"/>
      <c r="AY74" s="311"/>
      <c r="AZ74" s="55"/>
      <c r="BA74" s="55"/>
    </row>
    <row r="75" spans="1:53" ht="11.1" customHeight="1" x14ac:dyDescent="0.25">
      <c r="A75" s="84"/>
      <c r="B75" s="289" t="s">
        <v>23</v>
      </c>
      <c r="C75" s="289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157"/>
      <c r="S75" s="158"/>
      <c r="T75" s="158"/>
      <c r="U75" s="158"/>
      <c r="V75" s="158"/>
      <c r="W75" s="159"/>
      <c r="X75" s="160"/>
      <c r="Y75" s="160"/>
      <c r="Z75" s="160"/>
      <c r="AA75" s="161"/>
      <c r="AB75" s="154"/>
      <c r="AC75" s="162"/>
      <c r="AD75" s="162"/>
      <c r="AE75" s="161"/>
      <c r="AF75" s="154"/>
      <c r="AG75" s="162"/>
      <c r="AH75" s="162"/>
      <c r="AI75" s="161"/>
      <c r="AJ75" s="154"/>
      <c r="AK75" s="160"/>
      <c r="AL75" s="160"/>
      <c r="AM75" s="160"/>
      <c r="AN75" s="161"/>
      <c r="AO75" s="154"/>
      <c r="AP75" s="160"/>
      <c r="AQ75" s="160"/>
      <c r="AR75" s="160"/>
      <c r="AS75" s="161"/>
      <c r="AT75" s="309"/>
      <c r="AU75" s="310"/>
      <c r="AV75" s="310"/>
      <c r="AW75" s="310"/>
      <c r="AX75" s="310"/>
      <c r="AY75" s="311"/>
      <c r="AZ75" s="55"/>
      <c r="BA75" s="55"/>
    </row>
    <row r="76" spans="1:53" ht="11.1" customHeight="1" x14ac:dyDescent="0.25">
      <c r="A76" s="168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63"/>
      <c r="W76" s="159"/>
      <c r="X76" s="154"/>
      <c r="Y76" s="154"/>
      <c r="Z76" s="154"/>
      <c r="AA76" s="161"/>
      <c r="AB76" s="154"/>
      <c r="AC76" s="154"/>
      <c r="AD76" s="154"/>
      <c r="AE76" s="161"/>
      <c r="AF76" s="154"/>
      <c r="AG76" s="154"/>
      <c r="AH76" s="154"/>
      <c r="AI76" s="161"/>
      <c r="AJ76" s="154"/>
      <c r="AK76" s="154"/>
      <c r="AL76" s="154"/>
      <c r="AM76" s="154"/>
      <c r="AN76" s="161"/>
      <c r="AO76" s="154"/>
      <c r="AP76" s="154"/>
      <c r="AQ76" s="154"/>
      <c r="AR76" s="154"/>
      <c r="AS76" s="161"/>
      <c r="AT76" s="309"/>
      <c r="AU76" s="310"/>
      <c r="AV76" s="310"/>
      <c r="AW76" s="310"/>
      <c r="AX76" s="310"/>
      <c r="AY76" s="311"/>
      <c r="AZ76" s="55"/>
      <c r="BA76" s="55"/>
    </row>
    <row r="77" spans="1:53" ht="11.1" customHeight="1" x14ac:dyDescent="0.25">
      <c r="A77" s="101"/>
      <c r="B77" s="286" t="s">
        <v>38</v>
      </c>
      <c r="C77" s="286"/>
      <c r="D77" s="286"/>
      <c r="E77" s="286"/>
      <c r="F77" s="287"/>
      <c r="G77" s="288"/>
      <c r="H77" s="288"/>
      <c r="I77" s="288"/>
      <c r="J77" s="288"/>
      <c r="K77" s="288"/>
      <c r="L77" s="87"/>
      <c r="M77" s="363" t="s">
        <v>36</v>
      </c>
      <c r="N77" s="363"/>
      <c r="O77" s="369"/>
      <c r="P77" s="369"/>
      <c r="Q77" s="369"/>
      <c r="R77" s="164"/>
      <c r="S77" s="164"/>
      <c r="T77" s="164"/>
      <c r="U77" s="164"/>
      <c r="V77" s="164"/>
      <c r="W77" s="165"/>
      <c r="X77" s="166"/>
      <c r="Y77" s="166"/>
      <c r="Z77" s="166"/>
      <c r="AA77" s="167"/>
      <c r="AB77" s="166"/>
      <c r="AC77" s="166"/>
      <c r="AD77" s="166"/>
      <c r="AE77" s="167"/>
      <c r="AF77" s="166"/>
      <c r="AG77" s="166"/>
      <c r="AH77" s="166"/>
      <c r="AI77" s="167"/>
      <c r="AJ77" s="166"/>
      <c r="AK77" s="166"/>
      <c r="AL77" s="166"/>
      <c r="AM77" s="166"/>
      <c r="AN77" s="167"/>
      <c r="AO77" s="166"/>
      <c r="AP77" s="166"/>
      <c r="AQ77" s="166"/>
      <c r="AR77" s="166"/>
      <c r="AS77" s="167"/>
      <c r="AT77" s="312"/>
      <c r="AU77" s="313"/>
      <c r="AV77" s="313"/>
      <c r="AW77" s="313"/>
      <c r="AX77" s="313"/>
      <c r="AY77" s="314"/>
      <c r="AZ77" s="55"/>
      <c r="BA77" s="55"/>
    </row>
    <row r="78" spans="1:53" ht="11.1" customHeight="1" x14ac:dyDescent="0.25">
      <c r="A78" s="79" t="s">
        <v>65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80"/>
      <c r="M78" s="246"/>
      <c r="N78" s="246"/>
      <c r="O78" s="246"/>
      <c r="P78" s="246"/>
      <c r="Q78" s="246"/>
      <c r="R78" s="24"/>
      <c r="S78" s="24"/>
      <c r="T78" s="24"/>
      <c r="U78" s="81"/>
      <c r="V78" s="81"/>
      <c r="W78" s="131"/>
      <c r="X78" s="129"/>
      <c r="Y78" s="129"/>
      <c r="Z78" s="129"/>
      <c r="AA78" s="130"/>
      <c r="AB78" s="129"/>
      <c r="AC78" s="129"/>
      <c r="AD78" s="129"/>
      <c r="AE78" s="130"/>
      <c r="AF78" s="129"/>
      <c r="AG78" s="129"/>
      <c r="AH78" s="129"/>
      <c r="AI78" s="130"/>
      <c r="AJ78" s="129"/>
      <c r="AK78" s="129"/>
      <c r="AL78" s="129"/>
      <c r="AM78" s="129"/>
      <c r="AN78" s="130"/>
      <c r="AO78" s="129"/>
      <c r="AP78" s="129"/>
      <c r="AQ78" s="129"/>
      <c r="AR78" s="129"/>
      <c r="AS78" s="130"/>
      <c r="AT78" s="306"/>
      <c r="AU78" s="307"/>
      <c r="AV78" s="307"/>
      <c r="AW78" s="307"/>
      <c r="AX78" s="307"/>
      <c r="AY78" s="308"/>
      <c r="AZ78" s="55"/>
      <c r="BA78" s="55"/>
    </row>
    <row r="79" spans="1:53" ht="11.1" customHeight="1" x14ac:dyDescent="0.25">
      <c r="A79" s="84"/>
      <c r="B79" s="86"/>
      <c r="C79" s="356" t="s">
        <v>64</v>
      </c>
      <c r="D79" s="356"/>
      <c r="E79" s="362"/>
      <c r="F79" s="315"/>
      <c r="G79" s="315"/>
      <c r="H79" s="315"/>
      <c r="I79" s="315"/>
      <c r="J79" s="315"/>
      <c r="K79" s="24"/>
      <c r="L79" s="356" t="s">
        <v>36</v>
      </c>
      <c r="M79" s="356"/>
      <c r="N79" s="360"/>
      <c r="O79" s="315"/>
      <c r="P79" s="315"/>
      <c r="Q79" s="24"/>
      <c r="R79" s="24"/>
      <c r="S79" s="24"/>
      <c r="T79" s="24"/>
      <c r="U79" s="24"/>
      <c r="V79" s="24"/>
      <c r="W79" s="131"/>
      <c r="X79" s="129"/>
      <c r="Y79" s="129"/>
      <c r="Z79" s="129"/>
      <c r="AA79" s="130"/>
      <c r="AB79" s="129"/>
      <c r="AC79" s="129"/>
      <c r="AD79" s="129"/>
      <c r="AE79" s="130"/>
      <c r="AF79" s="129"/>
      <c r="AG79" s="129"/>
      <c r="AH79" s="129"/>
      <c r="AI79" s="130"/>
      <c r="AJ79" s="129"/>
      <c r="AK79" s="129"/>
      <c r="AL79" s="129"/>
      <c r="AM79" s="129"/>
      <c r="AN79" s="130"/>
      <c r="AO79" s="129"/>
      <c r="AP79" s="129"/>
      <c r="AQ79" s="129"/>
      <c r="AR79" s="129"/>
      <c r="AS79" s="130"/>
      <c r="AT79" s="309"/>
      <c r="AU79" s="310"/>
      <c r="AV79" s="310"/>
      <c r="AW79" s="310"/>
      <c r="AX79" s="310"/>
      <c r="AY79" s="311"/>
      <c r="AZ79" s="55"/>
      <c r="BA79" s="55"/>
    </row>
    <row r="80" spans="1:53" ht="11.1" customHeight="1" x14ac:dyDescent="0.25">
      <c r="A80" s="79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131"/>
      <c r="X80" s="129"/>
      <c r="Y80" s="129"/>
      <c r="Z80" s="129"/>
      <c r="AA80" s="130"/>
      <c r="AB80" s="129"/>
      <c r="AC80" s="129"/>
      <c r="AD80" s="129"/>
      <c r="AE80" s="130"/>
      <c r="AF80" s="129"/>
      <c r="AG80" s="129"/>
      <c r="AH80" s="129"/>
      <c r="AI80" s="130"/>
      <c r="AJ80" s="129"/>
      <c r="AK80" s="129"/>
      <c r="AL80" s="129"/>
      <c r="AM80" s="129"/>
      <c r="AN80" s="130"/>
      <c r="AO80" s="129"/>
      <c r="AP80" s="129"/>
      <c r="AQ80" s="129"/>
      <c r="AR80" s="129"/>
      <c r="AS80" s="130"/>
      <c r="AT80" s="309"/>
      <c r="AU80" s="310"/>
      <c r="AV80" s="310"/>
      <c r="AW80" s="310"/>
      <c r="AX80" s="310"/>
      <c r="AY80" s="311"/>
      <c r="AZ80" s="55"/>
      <c r="BA80" s="55"/>
    </row>
    <row r="81" spans="1:65" ht="11.1" customHeight="1" x14ac:dyDescent="0.25">
      <c r="A81" s="99"/>
      <c r="B81" s="24" t="s">
        <v>110</v>
      </c>
      <c r="C81" s="24"/>
      <c r="D81" s="24"/>
      <c r="E81" s="24"/>
      <c r="F81" s="24"/>
      <c r="G81" s="24"/>
      <c r="H81" s="24"/>
      <c r="I81" s="24"/>
      <c r="J81" s="175" t="s">
        <v>122</v>
      </c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131"/>
      <c r="X81" s="305">
        <v>0</v>
      </c>
      <c r="Y81" s="305"/>
      <c r="Z81" s="305"/>
      <c r="AA81" s="130"/>
      <c r="AB81" s="129"/>
      <c r="AC81" s="315">
        <v>0</v>
      </c>
      <c r="AD81" s="315"/>
      <c r="AE81" s="130"/>
      <c r="AF81" s="129"/>
      <c r="AG81" s="315">
        <v>0</v>
      </c>
      <c r="AH81" s="315"/>
      <c r="AI81" s="130"/>
      <c r="AJ81" s="129"/>
      <c r="AK81" s="263"/>
      <c r="AL81" s="263"/>
      <c r="AM81" s="263"/>
      <c r="AN81" s="130"/>
      <c r="AO81" s="129"/>
      <c r="AP81" s="305">
        <v>0</v>
      </c>
      <c r="AQ81" s="305"/>
      <c r="AR81" s="305"/>
      <c r="AS81" s="130"/>
      <c r="AT81" s="309"/>
      <c r="AU81" s="310"/>
      <c r="AV81" s="310"/>
      <c r="AW81" s="310"/>
      <c r="AX81" s="310"/>
      <c r="AY81" s="311"/>
      <c r="AZ81" s="55"/>
      <c r="BA81" s="55"/>
    </row>
    <row r="82" spans="1:65" ht="11.1" customHeight="1" x14ac:dyDescent="0.25">
      <c r="A82" s="91"/>
      <c r="B82" s="175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131"/>
      <c r="X82" s="129"/>
      <c r="Y82" s="129"/>
      <c r="Z82" s="129"/>
      <c r="AA82" s="130"/>
      <c r="AB82" s="129"/>
      <c r="AC82" s="129"/>
      <c r="AD82" s="129"/>
      <c r="AE82" s="130"/>
      <c r="AF82" s="129"/>
      <c r="AG82" s="129"/>
      <c r="AH82" s="129"/>
      <c r="AI82" s="130"/>
      <c r="AJ82" s="129"/>
      <c r="AK82" s="129"/>
      <c r="AL82" s="129"/>
      <c r="AM82" s="129"/>
      <c r="AN82" s="130"/>
      <c r="AO82" s="129"/>
      <c r="AP82" s="129"/>
      <c r="AQ82" s="129"/>
      <c r="AR82" s="129"/>
      <c r="AS82" s="130"/>
      <c r="AT82" s="309"/>
      <c r="AU82" s="310"/>
      <c r="AV82" s="310"/>
      <c r="AW82" s="310"/>
      <c r="AX82" s="310"/>
      <c r="AY82" s="311"/>
      <c r="AZ82" s="55"/>
      <c r="BA82" s="55"/>
    </row>
    <row r="83" spans="1:65" ht="11.1" customHeight="1" x14ac:dyDescent="0.25">
      <c r="A83" s="99"/>
      <c r="B83" s="24" t="s">
        <v>87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131"/>
      <c r="X83" s="263"/>
      <c r="Y83" s="263"/>
      <c r="Z83" s="263"/>
      <c r="AA83" s="130"/>
      <c r="AB83" s="129"/>
      <c r="AC83" s="358"/>
      <c r="AD83" s="358"/>
      <c r="AE83" s="130"/>
      <c r="AF83" s="129"/>
      <c r="AG83" s="358"/>
      <c r="AH83" s="358"/>
      <c r="AI83" s="130"/>
      <c r="AJ83" s="129"/>
      <c r="AK83" s="305">
        <v>0</v>
      </c>
      <c r="AL83" s="305"/>
      <c r="AM83" s="305"/>
      <c r="AN83" s="130"/>
      <c r="AO83" s="129"/>
      <c r="AP83" s="305">
        <v>0</v>
      </c>
      <c r="AQ83" s="305"/>
      <c r="AR83" s="305"/>
      <c r="AS83" s="130"/>
      <c r="AT83" s="309"/>
      <c r="AU83" s="310"/>
      <c r="AV83" s="310"/>
      <c r="AW83" s="310"/>
      <c r="AX83" s="310"/>
      <c r="AY83" s="311"/>
      <c r="AZ83" s="55"/>
      <c r="BA83" s="55"/>
    </row>
    <row r="84" spans="1:65" ht="11.1" customHeight="1" x14ac:dyDescent="0.25">
      <c r="A84" s="79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131"/>
      <c r="X84" s="129"/>
      <c r="Y84" s="129"/>
      <c r="Z84" s="129"/>
      <c r="AA84" s="130"/>
      <c r="AB84" s="129"/>
      <c r="AC84" s="129"/>
      <c r="AD84" s="129"/>
      <c r="AE84" s="130"/>
      <c r="AF84" s="129"/>
      <c r="AG84" s="129"/>
      <c r="AH84" s="129"/>
      <c r="AI84" s="130"/>
      <c r="AJ84" s="129"/>
      <c r="AK84" s="129"/>
      <c r="AL84" s="129"/>
      <c r="AM84" s="129"/>
      <c r="AN84" s="130"/>
      <c r="AO84" s="129"/>
      <c r="AP84" s="129"/>
      <c r="AQ84" s="129"/>
      <c r="AR84" s="129"/>
      <c r="AS84" s="130"/>
      <c r="AT84" s="309"/>
      <c r="AU84" s="310"/>
      <c r="AV84" s="310"/>
      <c r="AW84" s="310"/>
      <c r="AX84" s="310"/>
      <c r="AY84" s="311"/>
      <c r="AZ84" s="55"/>
      <c r="BA84" s="55"/>
      <c r="BG84" s="29"/>
      <c r="BM84" s="29"/>
    </row>
    <row r="85" spans="1:65" ht="11.1" customHeight="1" x14ac:dyDescent="0.25">
      <c r="A85" s="79" t="s">
        <v>66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80"/>
      <c r="M85" s="38"/>
      <c r="N85" s="38"/>
      <c r="O85" s="38"/>
      <c r="P85" s="38"/>
      <c r="Q85" s="38"/>
      <c r="R85" s="24"/>
      <c r="S85" s="24"/>
      <c r="T85" s="24"/>
      <c r="U85" s="81"/>
      <c r="V85" s="81"/>
      <c r="W85" s="131"/>
      <c r="X85" s="129"/>
      <c r="Y85" s="129"/>
      <c r="Z85" s="129"/>
      <c r="AA85" s="130"/>
      <c r="AB85" s="129"/>
      <c r="AC85" s="129"/>
      <c r="AD85" s="129"/>
      <c r="AE85" s="130"/>
      <c r="AF85" s="129"/>
      <c r="AG85" s="129"/>
      <c r="AH85" s="129"/>
      <c r="AI85" s="130"/>
      <c r="AJ85" s="129"/>
      <c r="AK85" s="129"/>
      <c r="AL85" s="129"/>
      <c r="AM85" s="129"/>
      <c r="AN85" s="130"/>
      <c r="AO85" s="129"/>
      <c r="AP85" s="129"/>
      <c r="AQ85" s="129"/>
      <c r="AR85" s="129"/>
      <c r="AS85" s="130"/>
      <c r="AT85" s="309"/>
      <c r="AU85" s="310"/>
      <c r="AV85" s="310"/>
      <c r="AW85" s="310"/>
      <c r="AX85" s="310"/>
      <c r="AY85" s="311"/>
      <c r="AZ85" s="55"/>
      <c r="BA85" s="55"/>
    </row>
    <row r="86" spans="1:65" ht="11.1" customHeight="1" x14ac:dyDescent="0.25">
      <c r="A86" s="92"/>
      <c r="B86" s="75"/>
      <c r="C86" s="75"/>
      <c r="D86" s="363" t="s">
        <v>64</v>
      </c>
      <c r="E86" s="363"/>
      <c r="F86" s="287"/>
      <c r="G86" s="288"/>
      <c r="H86" s="288"/>
      <c r="I86" s="288"/>
      <c r="J86" s="288"/>
      <c r="K86" s="288"/>
      <c r="L86" s="87"/>
      <c r="M86" s="363" t="s">
        <v>36</v>
      </c>
      <c r="N86" s="363"/>
      <c r="O86" s="369"/>
      <c r="P86" s="288"/>
      <c r="Q86" s="288"/>
      <c r="R86" s="87"/>
      <c r="S86" s="87"/>
      <c r="T86" s="87"/>
      <c r="U86" s="93"/>
      <c r="V86" s="93"/>
      <c r="W86" s="132"/>
      <c r="X86" s="133"/>
      <c r="Y86" s="133"/>
      <c r="Z86" s="133"/>
      <c r="AA86" s="134"/>
      <c r="AB86" s="133"/>
      <c r="AC86" s="133"/>
      <c r="AD86" s="133"/>
      <c r="AE86" s="134"/>
      <c r="AF86" s="133"/>
      <c r="AG86" s="133"/>
      <c r="AH86" s="133"/>
      <c r="AI86" s="134"/>
      <c r="AJ86" s="133"/>
      <c r="AK86" s="133"/>
      <c r="AL86" s="133"/>
      <c r="AM86" s="133"/>
      <c r="AN86" s="134"/>
      <c r="AO86" s="133"/>
      <c r="AP86" s="133"/>
      <c r="AQ86" s="133"/>
      <c r="AR86" s="133"/>
      <c r="AS86" s="134"/>
      <c r="AT86" s="312"/>
      <c r="AU86" s="313"/>
      <c r="AV86" s="313"/>
      <c r="AW86" s="313"/>
      <c r="AX86" s="313"/>
      <c r="AY86" s="314"/>
      <c r="AZ86" s="55"/>
      <c r="BA86" s="55"/>
    </row>
    <row r="87" spans="1:65" ht="11.1" customHeight="1" x14ac:dyDescent="0.25">
      <c r="A87" s="79" t="s">
        <v>39</v>
      </c>
      <c r="B87" s="24"/>
      <c r="C87" s="24"/>
      <c r="D87" s="24"/>
      <c r="E87" s="24"/>
      <c r="F87" s="362"/>
      <c r="G87" s="315"/>
      <c r="H87" s="315"/>
      <c r="I87" s="315"/>
      <c r="J87" s="315"/>
      <c r="K87" s="315"/>
      <c r="L87" s="24"/>
      <c r="M87" s="359" t="s">
        <v>36</v>
      </c>
      <c r="N87" s="359"/>
      <c r="O87" s="360"/>
      <c r="P87" s="315"/>
      <c r="Q87" s="315"/>
      <c r="R87" s="24"/>
      <c r="S87" s="24"/>
      <c r="T87" s="24"/>
      <c r="U87" s="24"/>
      <c r="V87" s="24"/>
      <c r="W87" s="131"/>
      <c r="X87" s="129"/>
      <c r="Y87" s="129"/>
      <c r="Z87" s="129"/>
      <c r="AA87" s="130"/>
      <c r="AB87" s="129"/>
      <c r="AC87" s="129"/>
      <c r="AD87" s="129"/>
      <c r="AE87" s="130"/>
      <c r="AF87" s="129"/>
      <c r="AG87" s="129"/>
      <c r="AH87" s="129"/>
      <c r="AI87" s="130"/>
      <c r="AJ87" s="129"/>
      <c r="AK87" s="129"/>
      <c r="AL87" s="129"/>
      <c r="AM87" s="129"/>
      <c r="AN87" s="130"/>
      <c r="AO87" s="129"/>
      <c r="AP87" s="129"/>
      <c r="AQ87" s="129"/>
      <c r="AR87" s="129"/>
      <c r="AS87" s="130"/>
      <c r="AT87" s="306"/>
      <c r="AU87" s="307"/>
      <c r="AV87" s="307"/>
      <c r="AW87" s="307"/>
      <c r="AX87" s="307"/>
      <c r="AY87" s="308"/>
      <c r="AZ87" s="55"/>
      <c r="BA87" s="55"/>
    </row>
    <row r="88" spans="1:65" ht="11.1" customHeight="1" x14ac:dyDescent="0.25">
      <c r="A88" s="169"/>
      <c r="B88" s="153"/>
      <c r="C88" s="153"/>
      <c r="D88" s="153"/>
      <c r="E88" s="153"/>
      <c r="F88" s="170"/>
      <c r="G88" s="162"/>
      <c r="H88" s="162"/>
      <c r="I88" s="162"/>
      <c r="J88" s="162"/>
      <c r="K88" s="162"/>
      <c r="L88" s="153"/>
      <c r="M88" s="171"/>
      <c r="N88" s="171"/>
      <c r="O88" s="172"/>
      <c r="P88" s="162"/>
      <c r="Q88" s="162"/>
      <c r="R88" s="153"/>
      <c r="S88" s="153"/>
      <c r="T88" s="153"/>
      <c r="U88" s="153"/>
      <c r="V88" s="153"/>
      <c r="W88" s="159"/>
      <c r="X88" s="154"/>
      <c r="Y88" s="154"/>
      <c r="Z88" s="154"/>
      <c r="AA88" s="161"/>
      <c r="AB88" s="154"/>
      <c r="AC88" s="154"/>
      <c r="AD88" s="154"/>
      <c r="AE88" s="161"/>
      <c r="AF88" s="154"/>
      <c r="AG88" s="154"/>
      <c r="AH88" s="154"/>
      <c r="AI88" s="161"/>
      <c r="AJ88" s="154"/>
      <c r="AK88" s="154"/>
      <c r="AL88" s="154"/>
      <c r="AM88" s="154"/>
      <c r="AN88" s="161"/>
      <c r="AO88" s="154"/>
      <c r="AP88" s="154"/>
      <c r="AQ88" s="154"/>
      <c r="AR88" s="154"/>
      <c r="AS88" s="161"/>
      <c r="AT88" s="309"/>
      <c r="AU88" s="310"/>
      <c r="AV88" s="310"/>
      <c r="AW88" s="310"/>
      <c r="AX88" s="310"/>
      <c r="AY88" s="311"/>
      <c r="AZ88" s="55"/>
      <c r="BA88" s="55"/>
    </row>
    <row r="89" spans="1:65" ht="11.1" customHeight="1" x14ac:dyDescent="0.25">
      <c r="A89" s="79"/>
      <c r="B89" s="361" t="s">
        <v>22</v>
      </c>
      <c r="C89" s="361"/>
      <c r="D89" s="368"/>
      <c r="E89" s="368"/>
      <c r="F89" s="368"/>
      <c r="G89" s="368"/>
      <c r="H89" s="368"/>
      <c r="I89" s="368"/>
      <c r="J89" s="368"/>
      <c r="K89" s="368"/>
      <c r="L89" s="368"/>
      <c r="M89" s="368"/>
      <c r="N89" s="368"/>
      <c r="O89" s="368"/>
      <c r="P89" s="368"/>
      <c r="Q89" s="368"/>
      <c r="R89" s="24"/>
      <c r="S89" s="24"/>
      <c r="T89" s="24"/>
      <c r="U89" s="24"/>
      <c r="V89" s="24"/>
      <c r="W89" s="131"/>
      <c r="X89" s="129"/>
      <c r="Y89" s="129"/>
      <c r="Z89" s="129"/>
      <c r="AA89" s="130"/>
      <c r="AB89" s="129"/>
      <c r="AC89" s="129"/>
      <c r="AD89" s="129"/>
      <c r="AE89" s="130"/>
      <c r="AF89" s="129"/>
      <c r="AG89" s="129"/>
      <c r="AH89" s="129"/>
      <c r="AI89" s="130"/>
      <c r="AJ89" s="129"/>
      <c r="AK89" s="129"/>
      <c r="AL89" s="129"/>
      <c r="AM89" s="129"/>
      <c r="AN89" s="130"/>
      <c r="AO89" s="129"/>
      <c r="AP89" s="129"/>
      <c r="AQ89" s="129"/>
      <c r="AR89" s="129"/>
      <c r="AS89" s="130"/>
      <c r="AT89" s="309"/>
      <c r="AU89" s="310"/>
      <c r="AV89" s="310"/>
      <c r="AW89" s="310"/>
      <c r="AX89" s="310"/>
      <c r="AY89" s="311"/>
      <c r="AZ89" s="55"/>
      <c r="BA89" s="55"/>
    </row>
    <row r="90" spans="1:65" ht="11.1" customHeight="1" x14ac:dyDescent="0.25">
      <c r="A90" s="79"/>
      <c r="B90" s="24"/>
      <c r="C90" s="24"/>
      <c r="D90" s="24"/>
      <c r="E90" s="24"/>
      <c r="F90" s="94"/>
      <c r="G90" s="82"/>
      <c r="H90" s="82"/>
      <c r="I90" s="82"/>
      <c r="J90" s="82"/>
      <c r="K90" s="82"/>
      <c r="L90" s="24"/>
      <c r="M90" s="24"/>
      <c r="N90" s="24"/>
      <c r="O90" s="82"/>
      <c r="P90" s="82"/>
      <c r="Q90" s="82"/>
      <c r="R90" s="24"/>
      <c r="S90" s="24"/>
      <c r="T90" s="24"/>
      <c r="U90" s="24"/>
      <c r="V90" s="24"/>
      <c r="W90" s="131"/>
      <c r="X90" s="129"/>
      <c r="Y90" s="129"/>
      <c r="Z90" s="129"/>
      <c r="AA90" s="130"/>
      <c r="AB90" s="129"/>
      <c r="AC90" s="129"/>
      <c r="AD90" s="129"/>
      <c r="AE90" s="130"/>
      <c r="AF90" s="129"/>
      <c r="AG90" s="129"/>
      <c r="AH90" s="129"/>
      <c r="AI90" s="130"/>
      <c r="AJ90" s="129"/>
      <c r="AK90" s="129"/>
      <c r="AL90" s="129"/>
      <c r="AM90" s="129"/>
      <c r="AN90" s="130"/>
      <c r="AO90" s="129"/>
      <c r="AP90" s="129"/>
      <c r="AQ90" s="129"/>
      <c r="AR90" s="129"/>
      <c r="AS90" s="130"/>
      <c r="AT90" s="309"/>
      <c r="AU90" s="310"/>
      <c r="AV90" s="310"/>
      <c r="AW90" s="310"/>
      <c r="AX90" s="310"/>
      <c r="AY90" s="311"/>
      <c r="AZ90" s="55"/>
      <c r="BA90" s="55"/>
    </row>
    <row r="91" spans="1:65" ht="11.1" customHeight="1" x14ac:dyDescent="0.25">
      <c r="A91" s="99"/>
      <c r="B91" s="124"/>
      <c r="C91" s="153"/>
      <c r="D91" s="153" t="s">
        <v>67</v>
      </c>
      <c r="E91" s="153"/>
      <c r="F91" s="153"/>
      <c r="G91" s="153"/>
      <c r="H91" s="153"/>
      <c r="I91" s="153"/>
      <c r="J91" s="361" t="s">
        <v>69</v>
      </c>
      <c r="K91" s="361"/>
      <c r="L91" s="361"/>
      <c r="M91" s="361"/>
      <c r="N91" s="361"/>
      <c r="O91" s="361"/>
      <c r="P91" s="361"/>
      <c r="Q91" s="361"/>
      <c r="R91" s="100"/>
      <c r="S91" s="24"/>
      <c r="T91" s="24"/>
      <c r="U91" s="24"/>
      <c r="V91" s="24"/>
      <c r="W91" s="131"/>
      <c r="X91" s="135"/>
      <c r="Y91" s="135"/>
      <c r="Z91" s="135"/>
      <c r="AA91" s="136"/>
      <c r="AB91" s="135"/>
      <c r="AC91" s="135"/>
      <c r="AD91" s="135"/>
      <c r="AE91" s="136"/>
      <c r="AF91" s="135"/>
      <c r="AG91" s="135"/>
      <c r="AH91" s="135"/>
      <c r="AI91" s="136"/>
      <c r="AJ91" s="135"/>
      <c r="AK91" s="135"/>
      <c r="AL91" s="135"/>
      <c r="AM91" s="135"/>
      <c r="AN91" s="136"/>
      <c r="AO91" s="135"/>
      <c r="AP91" s="135"/>
      <c r="AQ91" s="135"/>
      <c r="AR91" s="135"/>
      <c r="AS91" s="130"/>
      <c r="AT91" s="309"/>
      <c r="AU91" s="310"/>
      <c r="AV91" s="310"/>
      <c r="AW91" s="310"/>
      <c r="AX91" s="310"/>
      <c r="AY91" s="311"/>
      <c r="AZ91" s="55"/>
      <c r="BA91" s="55"/>
    </row>
    <row r="92" spans="1:65" ht="11.1" customHeight="1" x14ac:dyDescent="0.25">
      <c r="A92" s="37"/>
      <c r="B92" s="124"/>
      <c r="C92" s="153"/>
      <c r="D92" s="153" t="s">
        <v>68</v>
      </c>
      <c r="E92" s="154"/>
      <c r="F92" s="154"/>
      <c r="G92" s="154"/>
      <c r="H92" s="154"/>
      <c r="I92" s="155"/>
      <c r="J92" s="315"/>
      <c r="K92" s="315"/>
      <c r="L92" s="315"/>
      <c r="M92" s="315"/>
      <c r="N92" s="315"/>
      <c r="O92" s="315"/>
      <c r="P92" s="315"/>
      <c r="Q92" s="315"/>
      <c r="R92" s="155"/>
      <c r="S92" s="154"/>
      <c r="T92" s="154"/>
      <c r="U92" s="154"/>
      <c r="V92" s="155"/>
      <c r="W92" s="131"/>
      <c r="X92" s="305"/>
      <c r="Y92" s="305"/>
      <c r="Z92" s="305"/>
      <c r="AA92" s="130"/>
      <c r="AB92" s="129"/>
      <c r="AC92" s="315">
        <v>0</v>
      </c>
      <c r="AD92" s="315"/>
      <c r="AE92" s="130"/>
      <c r="AF92" s="129"/>
      <c r="AG92" s="315">
        <v>0</v>
      </c>
      <c r="AH92" s="315"/>
      <c r="AI92" s="130"/>
      <c r="AJ92" s="129"/>
      <c r="AK92" s="263"/>
      <c r="AL92" s="263"/>
      <c r="AM92" s="263"/>
      <c r="AN92" s="130"/>
      <c r="AO92" s="129"/>
      <c r="AP92" s="305">
        <v>0</v>
      </c>
      <c r="AQ92" s="305"/>
      <c r="AR92" s="305"/>
      <c r="AS92" s="130"/>
      <c r="AT92" s="309"/>
      <c r="AU92" s="310"/>
      <c r="AV92" s="310"/>
      <c r="AW92" s="310"/>
      <c r="AX92" s="310"/>
      <c r="AY92" s="311"/>
      <c r="AZ92" s="55"/>
      <c r="BA92" s="55"/>
    </row>
    <row r="93" spans="1:65" ht="11.1" customHeight="1" x14ac:dyDescent="0.25">
      <c r="A93" s="84"/>
      <c r="B93" s="24"/>
      <c r="C93" s="153"/>
      <c r="D93" s="153"/>
      <c r="E93" s="153"/>
      <c r="F93" s="153"/>
      <c r="G93" s="153"/>
      <c r="H93" s="153"/>
      <c r="I93" s="153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131"/>
      <c r="X93" s="129"/>
      <c r="Y93" s="129"/>
      <c r="Z93" s="129"/>
      <c r="AA93" s="130"/>
      <c r="AB93" s="129"/>
      <c r="AC93" s="129"/>
      <c r="AD93" s="129"/>
      <c r="AE93" s="130"/>
      <c r="AF93" s="129"/>
      <c r="AG93" s="129"/>
      <c r="AH93" s="129"/>
      <c r="AI93" s="130"/>
      <c r="AJ93" s="129"/>
      <c r="AK93" s="129"/>
      <c r="AL93" s="129"/>
      <c r="AM93" s="129"/>
      <c r="AN93" s="130"/>
      <c r="AO93" s="133"/>
      <c r="AP93" s="133"/>
      <c r="AQ93" s="133"/>
      <c r="AR93" s="133"/>
      <c r="AS93" s="134"/>
      <c r="AT93" s="312"/>
      <c r="AU93" s="313"/>
      <c r="AV93" s="313"/>
      <c r="AW93" s="313"/>
      <c r="AX93" s="313"/>
      <c r="AY93" s="314"/>
      <c r="AZ93" s="55"/>
      <c r="BA93" s="55"/>
    </row>
    <row r="94" spans="1:65" ht="11.1" customHeight="1" x14ac:dyDescent="0.25">
      <c r="A94" s="76" t="s">
        <v>40</v>
      </c>
      <c r="B94" s="77"/>
      <c r="C94" s="77"/>
      <c r="D94" s="77"/>
      <c r="E94" s="77"/>
      <c r="F94" s="77"/>
      <c r="G94" s="77"/>
      <c r="H94" s="285"/>
      <c r="I94" s="262"/>
      <c r="J94" s="262"/>
      <c r="K94" s="262"/>
      <c r="L94" s="262"/>
      <c r="M94" s="262"/>
      <c r="N94" s="77"/>
      <c r="O94" s="77" t="s">
        <v>36</v>
      </c>
      <c r="P94" s="77"/>
      <c r="Q94" s="261"/>
      <c r="R94" s="262"/>
      <c r="S94" s="262"/>
      <c r="T94" s="95"/>
      <c r="U94" s="77"/>
      <c r="V94" s="77"/>
      <c r="W94" s="126"/>
      <c r="X94" s="127"/>
      <c r="Y94" s="127"/>
      <c r="Z94" s="127"/>
      <c r="AA94" s="128"/>
      <c r="AB94" s="127"/>
      <c r="AC94" s="127"/>
      <c r="AD94" s="127"/>
      <c r="AE94" s="128"/>
      <c r="AF94" s="127"/>
      <c r="AG94" s="127"/>
      <c r="AH94" s="127"/>
      <c r="AI94" s="128"/>
      <c r="AJ94" s="127"/>
      <c r="AK94" s="127"/>
      <c r="AL94" s="127"/>
      <c r="AM94" s="127"/>
      <c r="AN94" s="128"/>
      <c r="AO94" s="127"/>
      <c r="AP94" s="127"/>
      <c r="AQ94" s="127"/>
      <c r="AR94" s="127"/>
      <c r="AS94" s="130"/>
      <c r="AT94" s="306"/>
      <c r="AU94" s="307"/>
      <c r="AV94" s="307"/>
      <c r="AW94" s="307"/>
      <c r="AX94" s="307"/>
      <c r="AY94" s="308"/>
      <c r="AZ94" s="55"/>
      <c r="BA94" s="55"/>
    </row>
    <row r="95" spans="1:65" ht="11.1" customHeight="1" x14ac:dyDescent="0.25">
      <c r="A95" s="88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132"/>
      <c r="X95" s="133"/>
      <c r="Y95" s="133"/>
      <c r="Z95" s="133"/>
      <c r="AA95" s="134"/>
      <c r="AB95" s="133"/>
      <c r="AC95" s="133"/>
      <c r="AD95" s="133"/>
      <c r="AE95" s="134"/>
      <c r="AF95" s="133"/>
      <c r="AG95" s="133"/>
      <c r="AH95" s="133"/>
      <c r="AI95" s="134"/>
      <c r="AJ95" s="133"/>
      <c r="AK95" s="133"/>
      <c r="AL95" s="133"/>
      <c r="AM95" s="133"/>
      <c r="AN95" s="134"/>
      <c r="AO95" s="133"/>
      <c r="AP95" s="133"/>
      <c r="AQ95" s="133"/>
      <c r="AR95" s="133"/>
      <c r="AS95" s="134"/>
      <c r="AT95" s="312"/>
      <c r="AU95" s="313"/>
      <c r="AV95" s="313"/>
      <c r="AW95" s="313"/>
      <c r="AX95" s="313"/>
      <c r="AY95" s="314"/>
      <c r="AZ95" s="55"/>
      <c r="BA95" s="55"/>
    </row>
    <row r="96" spans="1:65" ht="11.1" customHeight="1" x14ac:dyDescent="0.2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126"/>
      <c r="X96" s="127"/>
      <c r="Y96" s="127"/>
      <c r="Z96" s="127"/>
      <c r="AA96" s="128"/>
      <c r="AB96" s="126"/>
      <c r="AC96" s="127"/>
      <c r="AD96" s="127"/>
      <c r="AE96" s="127"/>
      <c r="AF96" s="126"/>
      <c r="AG96" s="127"/>
      <c r="AH96" s="127"/>
      <c r="AI96" s="127"/>
      <c r="AJ96" s="126"/>
      <c r="AK96" s="127"/>
      <c r="AL96" s="127"/>
      <c r="AM96" s="127"/>
      <c r="AN96" s="128"/>
      <c r="AO96" s="127"/>
      <c r="AP96" s="127"/>
      <c r="AQ96" s="127"/>
      <c r="AR96" s="127"/>
      <c r="AS96" s="128"/>
      <c r="AT96" s="306"/>
      <c r="AU96" s="307"/>
      <c r="AV96" s="307"/>
      <c r="AW96" s="307"/>
      <c r="AX96" s="307"/>
      <c r="AY96" s="308"/>
      <c r="AZ96" s="55"/>
      <c r="BA96" s="55"/>
    </row>
    <row r="97" spans="1:61" ht="11.1" customHeight="1" x14ac:dyDescent="0.25">
      <c r="A97" s="97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131"/>
      <c r="X97" s="263">
        <f>SUM(X73,X81,X92)</f>
        <v>0</v>
      </c>
      <c r="Y97" s="263"/>
      <c r="Z97" s="263"/>
      <c r="AA97" s="130"/>
      <c r="AB97" s="129"/>
      <c r="AC97" s="358">
        <f>SUM(AC73,AC81,AC92)</f>
        <v>0</v>
      </c>
      <c r="AD97" s="358"/>
      <c r="AE97" s="129"/>
      <c r="AF97" s="131"/>
      <c r="AG97" s="358">
        <f>SUM(AG73,AG81,AG92)</f>
        <v>0</v>
      </c>
      <c r="AH97" s="358"/>
      <c r="AI97" s="129"/>
      <c r="AJ97" s="131"/>
      <c r="AK97" s="263">
        <f>SUM(AK83)</f>
        <v>0</v>
      </c>
      <c r="AL97" s="263"/>
      <c r="AM97" s="263"/>
      <c r="AN97" s="130"/>
      <c r="AO97" s="129"/>
      <c r="AP97" s="263">
        <f>SUM(AP73,AP81,AP83,AP92)</f>
        <v>0</v>
      </c>
      <c r="AQ97" s="263"/>
      <c r="AR97" s="263"/>
      <c r="AS97" s="130"/>
      <c r="AT97" s="309"/>
      <c r="AU97" s="310"/>
      <c r="AV97" s="310"/>
      <c r="AW97" s="310"/>
      <c r="AX97" s="310"/>
      <c r="AY97" s="311"/>
      <c r="AZ97" s="55"/>
      <c r="BA97" s="55"/>
    </row>
    <row r="98" spans="1:61" ht="11.1" customHeight="1" x14ac:dyDescent="0.2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132"/>
      <c r="X98" s="133"/>
      <c r="Y98" s="133"/>
      <c r="Z98" s="133"/>
      <c r="AA98" s="134"/>
      <c r="AB98" s="133"/>
      <c r="AC98" s="133"/>
      <c r="AD98" s="133"/>
      <c r="AE98" s="134"/>
      <c r="AF98" s="133"/>
      <c r="AG98" s="133"/>
      <c r="AH98" s="133"/>
      <c r="AI98" s="134"/>
      <c r="AJ98" s="133"/>
      <c r="AK98" s="133"/>
      <c r="AL98" s="133"/>
      <c r="AM98" s="133"/>
      <c r="AN98" s="134"/>
      <c r="AO98" s="133"/>
      <c r="AP98" s="133"/>
      <c r="AQ98" s="133"/>
      <c r="AR98" s="133"/>
      <c r="AS98" s="134"/>
      <c r="AT98" s="312"/>
      <c r="AU98" s="313"/>
      <c r="AV98" s="313"/>
      <c r="AW98" s="313"/>
      <c r="AX98" s="313"/>
      <c r="AY98" s="314"/>
      <c r="AZ98" s="55"/>
      <c r="BA98" s="55"/>
    </row>
    <row r="99" spans="1:61" ht="6" customHeight="1" x14ac:dyDescent="0.2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55"/>
      <c r="BB99" s="55"/>
      <c r="BC99" s="55"/>
    </row>
    <row r="100" spans="1:61" ht="11.1" customHeight="1" thickBot="1" x14ac:dyDescent="0.3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86"/>
      <c r="BB100" s="55"/>
      <c r="BC100" s="55"/>
      <c r="BI100" s="2"/>
    </row>
    <row r="101" spans="1:61" ht="11.1" customHeight="1" x14ac:dyDescent="0.25">
      <c r="A101" s="375"/>
      <c r="B101" s="375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5"/>
      <c r="T101" s="375"/>
      <c r="U101" s="375"/>
      <c r="V101" s="375"/>
      <c r="W101" s="375"/>
      <c r="X101" s="375"/>
      <c r="Y101" s="375"/>
      <c r="Z101" s="375"/>
      <c r="AA101" s="375"/>
      <c r="AB101" s="375"/>
      <c r="AC101" s="375"/>
      <c r="AD101" s="375"/>
      <c r="AE101" s="375"/>
      <c r="AF101" s="375"/>
      <c r="AG101" s="375"/>
      <c r="AH101" s="375"/>
      <c r="AI101" s="375"/>
      <c r="AJ101" s="375"/>
      <c r="AK101" s="375"/>
      <c r="AL101" s="375"/>
      <c r="AM101" s="375"/>
      <c r="AN101" s="375"/>
      <c r="AO101" s="375"/>
      <c r="AP101" s="375"/>
      <c r="AQ101" s="375"/>
      <c r="AR101" s="375"/>
      <c r="AS101" s="375"/>
      <c r="AT101" s="375"/>
      <c r="AU101" s="375"/>
      <c r="AV101" s="375"/>
      <c r="AW101" s="375"/>
      <c r="AX101" s="375"/>
      <c r="AY101" s="375"/>
      <c r="AZ101" s="375"/>
      <c r="BA101" s="55"/>
      <c r="BB101" s="55"/>
      <c r="BC101" s="55"/>
      <c r="BI101" s="2"/>
    </row>
    <row r="102" spans="1:61" ht="11.1" customHeight="1" x14ac:dyDescent="0.25">
      <c r="A102" s="214" t="s">
        <v>29</v>
      </c>
      <c r="B102" s="215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68" t="s">
        <v>100</v>
      </c>
      <c r="AC102" s="268"/>
      <c r="AD102" s="268"/>
      <c r="AE102" s="268"/>
      <c r="AF102" s="268"/>
      <c r="AG102" s="268"/>
      <c r="AH102" s="268"/>
      <c r="AI102" s="268"/>
      <c r="AJ102" s="268"/>
      <c r="AK102" s="214" t="str">
        <f>Berechnung!D12</f>
        <v>eintägige Dienstreise</v>
      </c>
      <c r="AL102" s="214"/>
      <c r="AM102" s="214"/>
      <c r="AN102" s="214"/>
      <c r="AO102" s="214"/>
      <c r="AP102" s="214"/>
      <c r="AQ102" s="214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55"/>
      <c r="BB102" s="55"/>
      <c r="BC102" s="55"/>
      <c r="BI102" s="2"/>
    </row>
    <row r="103" spans="1:61" ht="11.1" customHeight="1" x14ac:dyDescent="0.25">
      <c r="A103" s="216"/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5"/>
      <c r="AF103" s="216"/>
      <c r="AG103" s="216"/>
      <c r="AH103" s="216"/>
      <c r="AI103" s="216"/>
      <c r="AJ103" s="216"/>
      <c r="AK103" s="216"/>
      <c r="AL103" s="316" t="s">
        <v>97</v>
      </c>
      <c r="AM103" s="316"/>
      <c r="AN103" s="316"/>
      <c r="AO103" s="304" t="s">
        <v>95</v>
      </c>
      <c r="AP103" s="304"/>
      <c r="AQ103" s="304"/>
      <c r="AR103" s="304"/>
      <c r="AS103" s="304"/>
      <c r="AT103" s="304"/>
      <c r="AU103" s="216"/>
      <c r="AV103" s="216"/>
      <c r="AW103" s="216"/>
      <c r="AX103" s="216"/>
      <c r="AY103" s="216"/>
      <c r="AZ103" s="216"/>
      <c r="BA103" s="55"/>
      <c r="BB103" s="55"/>
      <c r="BC103" s="55"/>
      <c r="BI103" s="2"/>
    </row>
    <row r="104" spans="1:61" s="2" customFormat="1" ht="11.1" customHeight="1" x14ac:dyDescent="0.15">
      <c r="A104" s="267" t="s">
        <v>62</v>
      </c>
      <c r="B104" s="267"/>
      <c r="C104" s="267"/>
      <c r="D104" s="267"/>
      <c r="E104" s="267"/>
      <c r="F104" s="267"/>
      <c r="G104" s="217"/>
      <c r="H104" s="217"/>
      <c r="I104" s="217"/>
      <c r="J104" s="217"/>
      <c r="K104" s="217"/>
      <c r="L104" s="216"/>
      <c r="M104" s="216"/>
      <c r="N104" s="216"/>
      <c r="O104" s="216"/>
      <c r="P104" s="216"/>
      <c r="Q104" s="216"/>
      <c r="R104" s="216"/>
      <c r="S104" s="216"/>
      <c r="T104" s="218"/>
      <c r="U104" s="218"/>
      <c r="V104" s="218"/>
      <c r="W104" s="219"/>
      <c r="X104" s="216"/>
      <c r="Y104" s="216"/>
      <c r="Z104" s="216"/>
      <c r="AA104" s="216"/>
      <c r="AB104" s="216"/>
      <c r="AC104" s="216"/>
      <c r="AD104" s="216"/>
      <c r="AE104" s="220"/>
      <c r="AF104" s="220"/>
      <c r="AG104" s="220"/>
      <c r="AH104" s="297" t="s">
        <v>52</v>
      </c>
      <c r="AI104" s="297"/>
      <c r="AJ104" s="297" t="s">
        <v>93</v>
      </c>
      <c r="AK104" s="297"/>
      <c r="AL104" s="316"/>
      <c r="AM104" s="316"/>
      <c r="AN104" s="316"/>
      <c r="AO104" s="297" t="s">
        <v>94</v>
      </c>
      <c r="AP104" s="297"/>
      <c r="AQ104" s="297"/>
      <c r="AR104" s="297" t="s">
        <v>98</v>
      </c>
      <c r="AS104" s="297"/>
      <c r="AT104" s="297"/>
      <c r="AU104" s="297" t="s">
        <v>96</v>
      </c>
      <c r="AV104" s="297"/>
      <c r="AW104" s="297"/>
      <c r="AX104" s="216"/>
      <c r="AY104" s="216"/>
      <c r="AZ104" s="216"/>
      <c r="BA104" s="98"/>
      <c r="BB104" s="98"/>
      <c r="BC104" s="98"/>
    </row>
    <row r="105" spans="1:61" s="2" customFormat="1" ht="11.1" customHeight="1" x14ac:dyDescent="0.15">
      <c r="A105" s="216"/>
      <c r="B105" s="267" t="s">
        <v>72</v>
      </c>
      <c r="C105" s="267"/>
      <c r="D105" s="267"/>
      <c r="E105" s="267"/>
      <c r="F105" s="267"/>
      <c r="G105" s="267"/>
      <c r="H105" s="267"/>
      <c r="I105" s="267"/>
      <c r="J105" s="267"/>
      <c r="K105" s="267"/>
      <c r="L105" s="216"/>
      <c r="M105" s="216"/>
      <c r="N105" s="216"/>
      <c r="O105" s="216"/>
      <c r="P105" s="216"/>
      <c r="Q105" s="216"/>
      <c r="R105" s="216"/>
      <c r="S105" s="216"/>
      <c r="T105" s="264">
        <f>X97</f>
        <v>0</v>
      </c>
      <c r="U105" s="264"/>
      <c r="V105" s="264"/>
      <c r="W105" s="264"/>
      <c r="X105" s="216"/>
      <c r="Y105" s="216"/>
      <c r="Z105" s="216"/>
      <c r="AA105" s="216"/>
      <c r="AB105" s="216"/>
      <c r="AC105" s="267" t="str">
        <f>Berechnung!A19</f>
        <v>Reisetag</v>
      </c>
      <c r="AD105" s="267"/>
      <c r="AE105" s="267"/>
      <c r="AF105" s="267"/>
      <c r="AG105" s="267"/>
      <c r="AH105" s="297">
        <f>Berechnung!B19</f>
        <v>1</v>
      </c>
      <c r="AI105" s="297"/>
      <c r="AJ105" s="295">
        <f>Berechnung!C19</f>
        <v>0</v>
      </c>
      <c r="AK105" s="295"/>
      <c r="AL105" s="293">
        <f>Berechnung!D19</f>
        <v>0</v>
      </c>
      <c r="AM105" s="293"/>
      <c r="AN105" s="293"/>
      <c r="AO105" s="296">
        <f>Berechnung!E19</f>
        <v>0</v>
      </c>
      <c r="AP105" s="296"/>
      <c r="AQ105" s="296"/>
      <c r="AR105" s="293">
        <f>Berechnung!F19</f>
        <v>0</v>
      </c>
      <c r="AS105" s="293"/>
      <c r="AT105" s="293"/>
      <c r="AU105" s="293">
        <f>Berechnung!G19</f>
        <v>0</v>
      </c>
      <c r="AV105" s="293"/>
      <c r="AW105" s="293"/>
      <c r="AX105" s="216"/>
      <c r="AY105" s="216"/>
      <c r="AZ105" s="216"/>
      <c r="BA105" s="98"/>
      <c r="BB105" s="98"/>
      <c r="BC105" s="98"/>
    </row>
    <row r="106" spans="1:61" s="2" customFormat="1" ht="11.1" customHeight="1" x14ac:dyDescent="0.15">
      <c r="A106" s="219"/>
      <c r="B106" s="266" t="s">
        <v>41</v>
      </c>
      <c r="C106" s="266"/>
      <c r="D106" s="266"/>
      <c r="E106" s="266"/>
      <c r="F106" s="266"/>
      <c r="G106" s="266"/>
      <c r="H106" s="266"/>
      <c r="I106" s="266"/>
      <c r="J106" s="266"/>
      <c r="K106" s="266"/>
      <c r="L106" s="221"/>
      <c r="M106" s="258">
        <f>AC97</f>
        <v>0</v>
      </c>
      <c r="N106" s="258"/>
      <c r="O106" s="259" t="s">
        <v>88</v>
      </c>
      <c r="P106" s="259"/>
      <c r="Q106" s="260">
        <f>IF($C$31="x",0.3,IF($C$33="x",0.15,0))</f>
        <v>0</v>
      </c>
      <c r="R106" s="260"/>
      <c r="S106" s="260"/>
      <c r="T106" s="265">
        <f>M106*Q106</f>
        <v>0</v>
      </c>
      <c r="U106" s="265"/>
      <c r="V106" s="265"/>
      <c r="W106" s="265"/>
      <c r="X106" s="219"/>
      <c r="Y106" s="219"/>
      <c r="Z106" s="219"/>
      <c r="AA106" s="219"/>
      <c r="AB106" s="219"/>
      <c r="AC106" s="266" t="str">
        <f>Berechnung!A21</f>
        <v>Mitteltage</v>
      </c>
      <c r="AD106" s="266"/>
      <c r="AE106" s="266"/>
      <c r="AF106" s="266"/>
      <c r="AG106" s="266"/>
      <c r="AH106" s="297">
        <f>Berechnung!B21</f>
        <v>0</v>
      </c>
      <c r="AI106" s="297"/>
      <c r="AJ106" s="295" t="str">
        <f>Berechnung!C21</f>
        <v>0:00</v>
      </c>
      <c r="AK106" s="295"/>
      <c r="AL106" s="293">
        <f>Berechnung!D21</f>
        <v>0</v>
      </c>
      <c r="AM106" s="293"/>
      <c r="AN106" s="293"/>
      <c r="AO106" s="296">
        <f>Berechnung!E21</f>
        <v>0</v>
      </c>
      <c r="AP106" s="296"/>
      <c r="AQ106" s="296"/>
      <c r="AR106" s="293">
        <f>Berechnung!F21</f>
        <v>0</v>
      </c>
      <c r="AS106" s="293"/>
      <c r="AT106" s="293"/>
      <c r="AU106" s="293">
        <f>Berechnung!G21</f>
        <v>0</v>
      </c>
      <c r="AV106" s="293"/>
      <c r="AW106" s="293"/>
      <c r="AX106" s="219"/>
      <c r="AY106" s="219"/>
      <c r="AZ106" s="219"/>
      <c r="BA106" s="98"/>
      <c r="BB106" s="98"/>
      <c r="BC106" s="98"/>
    </row>
    <row r="107" spans="1:61" s="2" customFormat="1" ht="11.1" customHeight="1" thickBot="1" x14ac:dyDescent="0.2">
      <c r="A107" s="219"/>
      <c r="B107" s="266"/>
      <c r="C107" s="266"/>
      <c r="D107" s="266"/>
      <c r="E107" s="266"/>
      <c r="F107" s="266"/>
      <c r="G107" s="266"/>
      <c r="H107" s="266"/>
      <c r="I107" s="266"/>
      <c r="J107" s="266"/>
      <c r="K107" s="266"/>
      <c r="L107" s="219"/>
      <c r="M107" s="372"/>
      <c r="N107" s="372"/>
      <c r="O107" s="259"/>
      <c r="P107" s="259"/>
      <c r="Q107" s="373"/>
      <c r="R107" s="373"/>
      <c r="S107" s="373"/>
      <c r="T107" s="371"/>
      <c r="U107" s="371"/>
      <c r="V107" s="371"/>
      <c r="W107" s="371"/>
      <c r="X107" s="219"/>
      <c r="Y107" s="219"/>
      <c r="Z107" s="219"/>
      <c r="AA107" s="219"/>
      <c r="AB107" s="219"/>
      <c r="AC107" s="266" t="str">
        <f>Berechnung!A23</f>
        <v>Rückreisetag</v>
      </c>
      <c r="AD107" s="266"/>
      <c r="AE107" s="266"/>
      <c r="AF107" s="266"/>
      <c r="AG107" s="266"/>
      <c r="AH107" s="297">
        <f>Berechnung!B23</f>
        <v>0</v>
      </c>
      <c r="AI107" s="297"/>
      <c r="AJ107" s="295">
        <f>Berechnung!C23</f>
        <v>0</v>
      </c>
      <c r="AK107" s="295"/>
      <c r="AL107" s="293">
        <f>Berechnung!D23</f>
        <v>0</v>
      </c>
      <c r="AM107" s="293"/>
      <c r="AN107" s="293"/>
      <c r="AO107" s="296">
        <f>Berechnung!E23</f>
        <v>0</v>
      </c>
      <c r="AP107" s="296"/>
      <c r="AQ107" s="296"/>
      <c r="AR107" s="293">
        <f>Berechnung!F23</f>
        <v>0</v>
      </c>
      <c r="AS107" s="293"/>
      <c r="AT107" s="293"/>
      <c r="AU107" s="294">
        <f>Berechnung!G23</f>
        <v>0</v>
      </c>
      <c r="AV107" s="294"/>
      <c r="AW107" s="294"/>
      <c r="AX107" s="219"/>
      <c r="AY107" s="219"/>
      <c r="AZ107" s="219"/>
      <c r="BA107" s="98"/>
      <c r="BB107" s="98"/>
      <c r="BC107" s="98"/>
    </row>
    <row r="108" spans="1:61" s="2" customFormat="1" ht="11.1" customHeight="1" x14ac:dyDescent="0.15">
      <c r="A108" s="219"/>
      <c r="B108" s="219"/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22"/>
      <c r="U108" s="222"/>
      <c r="V108" s="222"/>
      <c r="W108" s="219"/>
      <c r="X108" s="219"/>
      <c r="Y108" s="219"/>
      <c r="Z108" s="219"/>
      <c r="AA108" s="219"/>
      <c r="AB108" s="219"/>
      <c r="AC108" s="219"/>
      <c r="AD108" s="219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4"/>
      <c r="AS108" s="224"/>
      <c r="AT108" s="222"/>
      <c r="AU108" s="293">
        <f>SUM(AU105:AW107)</f>
        <v>0</v>
      </c>
      <c r="AV108" s="293"/>
      <c r="AW108" s="293"/>
      <c r="AX108" s="219"/>
      <c r="AY108" s="219"/>
      <c r="AZ108" s="219"/>
      <c r="BA108" s="98"/>
      <c r="BB108" s="98"/>
      <c r="BC108" s="98"/>
    </row>
    <row r="109" spans="1:61" s="2" customFormat="1" ht="11.1" customHeight="1" x14ac:dyDescent="0.15">
      <c r="A109" s="266" t="s">
        <v>73</v>
      </c>
      <c r="B109" s="266"/>
      <c r="C109" s="266"/>
      <c r="D109" s="266"/>
      <c r="E109" s="266"/>
      <c r="F109" s="266"/>
      <c r="G109" s="266"/>
      <c r="H109" s="266"/>
      <c r="I109" s="266"/>
      <c r="J109" s="266"/>
      <c r="K109" s="266"/>
      <c r="L109" s="219"/>
      <c r="M109" s="219"/>
      <c r="N109" s="219"/>
      <c r="O109" s="219"/>
      <c r="P109" s="219"/>
      <c r="Q109" s="219"/>
      <c r="R109" s="219"/>
      <c r="S109" s="219"/>
      <c r="T109" s="374">
        <f>AK97</f>
        <v>0</v>
      </c>
      <c r="U109" s="374"/>
      <c r="V109" s="374"/>
      <c r="W109" s="374"/>
      <c r="X109" s="219"/>
      <c r="Y109" s="219"/>
      <c r="Z109" s="219"/>
      <c r="AA109" s="219"/>
      <c r="AB109" s="219"/>
      <c r="AC109" s="219"/>
      <c r="AD109" s="219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19"/>
      <c r="AU109" s="219"/>
      <c r="AV109" s="219"/>
      <c r="AW109" s="219"/>
      <c r="AX109" s="219"/>
      <c r="AY109" s="219"/>
      <c r="AZ109" s="219"/>
      <c r="BA109" s="98"/>
      <c r="BB109" s="98"/>
      <c r="BC109" s="98"/>
    </row>
    <row r="110" spans="1:61" s="2" customFormat="1" ht="11.1" customHeight="1" x14ac:dyDescent="0.15">
      <c r="A110" s="219"/>
      <c r="B110" s="219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22"/>
      <c r="U110" s="222"/>
      <c r="V110" s="222"/>
      <c r="W110" s="219"/>
      <c r="X110" s="219"/>
      <c r="Y110" s="219"/>
      <c r="Z110" s="219"/>
      <c r="AA110" s="219"/>
      <c r="AB110" s="225" t="s">
        <v>102</v>
      </c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19"/>
      <c r="AZ110" s="219"/>
      <c r="BA110" s="98"/>
      <c r="BB110" s="98"/>
      <c r="BC110" s="98"/>
    </row>
    <row r="111" spans="1:61" s="2" customFormat="1" ht="11.1" customHeight="1" x14ac:dyDescent="0.15">
      <c r="A111" s="266" t="s">
        <v>35</v>
      </c>
      <c r="B111" s="266"/>
      <c r="C111" s="266"/>
      <c r="D111" s="266"/>
      <c r="E111" s="266"/>
      <c r="F111" s="266"/>
      <c r="G111" s="266"/>
      <c r="H111" s="266"/>
      <c r="I111" s="266"/>
      <c r="J111" s="266"/>
      <c r="K111" s="266"/>
      <c r="L111" s="219"/>
      <c r="M111" s="219"/>
      <c r="N111" s="219"/>
      <c r="O111" s="219"/>
      <c r="P111" s="219"/>
      <c r="Q111" s="219"/>
      <c r="R111" s="219"/>
      <c r="S111" s="219"/>
      <c r="T111" s="374">
        <f>AP97</f>
        <v>0</v>
      </c>
      <c r="U111" s="374"/>
      <c r="V111" s="374"/>
      <c r="W111" s="374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26"/>
      <c r="AI111" s="275" t="s">
        <v>52</v>
      </c>
      <c r="AJ111" s="275"/>
      <c r="AK111" s="275" t="s">
        <v>98</v>
      </c>
      <c r="AL111" s="275"/>
      <c r="AM111" s="275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19"/>
      <c r="AZ111" s="219"/>
      <c r="BA111" s="98"/>
      <c r="BB111" s="98"/>
      <c r="BC111" s="98"/>
    </row>
    <row r="112" spans="1:61" s="2" customFormat="1" ht="11.1" customHeight="1" x14ac:dyDescent="0.15">
      <c r="A112" s="219"/>
      <c r="B112" s="219"/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22"/>
      <c r="U112" s="222"/>
      <c r="V112" s="222"/>
      <c r="W112" s="219"/>
      <c r="X112" s="219"/>
      <c r="Y112" s="219"/>
      <c r="Z112" s="219"/>
      <c r="AA112" s="219"/>
      <c r="AB112" s="219"/>
      <c r="AC112" s="227" t="str">
        <f>CONCATENATE("Frühstück à ",Berechnung!F5)</f>
        <v>Frühstück à 1,67</v>
      </c>
      <c r="AD112" s="219"/>
      <c r="AE112" s="219"/>
      <c r="AF112" s="219"/>
      <c r="AG112" s="219"/>
      <c r="AH112" s="226"/>
      <c r="AI112" s="275">
        <f>Berechnung!M19+Berechnung!M21+Berechnung!M23</f>
        <v>0</v>
      </c>
      <c r="AJ112" s="275"/>
      <c r="AK112" s="274">
        <f>AI112*Berechnung!F5</f>
        <v>0</v>
      </c>
      <c r="AL112" s="274"/>
      <c r="AM112" s="274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19"/>
      <c r="AZ112" s="219"/>
      <c r="BA112" s="98"/>
      <c r="BB112" s="98"/>
      <c r="BC112" s="98"/>
    </row>
    <row r="113" spans="1:61" s="2" customFormat="1" ht="11.1" customHeight="1" x14ac:dyDescent="0.15">
      <c r="A113" s="370" t="s">
        <v>99</v>
      </c>
      <c r="B113" s="370"/>
      <c r="C113" s="370"/>
      <c r="D113" s="370"/>
      <c r="E113" s="370"/>
      <c r="F113" s="370" t="str">
        <f>IF(AB42="x","auf Tagegeld wurde verzichtet (§ 5 RKVO)",IF(Berechnung!G12=2,"kurze Dienstreise ohne Übernachtung",IF(Berechnung!G12=1,"eintägige Dienstreise","")))</f>
        <v>eintägige Dienstreise</v>
      </c>
      <c r="G113" s="370"/>
      <c r="H113" s="370"/>
      <c r="I113" s="370"/>
      <c r="J113" s="370"/>
      <c r="K113" s="370"/>
      <c r="L113" s="370"/>
      <c r="M113" s="370"/>
      <c r="N113" s="370"/>
      <c r="O113" s="370"/>
      <c r="P113" s="370"/>
      <c r="Q113" s="370"/>
      <c r="R113" s="370"/>
      <c r="S113" s="370"/>
      <c r="T113" s="374">
        <f>IF(AB42="x",0,AU108)</f>
        <v>0</v>
      </c>
      <c r="U113" s="374"/>
      <c r="V113" s="374"/>
      <c r="W113" s="374"/>
      <c r="X113" s="219"/>
      <c r="Y113" s="219"/>
      <c r="Z113" s="219"/>
      <c r="AA113" s="219"/>
      <c r="AB113" s="219"/>
      <c r="AC113" s="227" t="str">
        <f>CONCATENATE("Mittagessen à ",(Berechnung!F6),"0")</f>
        <v>Mittagessen à 3,10</v>
      </c>
      <c r="AD113" s="219"/>
      <c r="AE113" s="219"/>
      <c r="AF113" s="219"/>
      <c r="AG113" s="219"/>
      <c r="AH113" s="226"/>
      <c r="AI113" s="275">
        <f>Berechnung!N19+Berechnung!N21+Berechnung!N23</f>
        <v>0</v>
      </c>
      <c r="AJ113" s="275"/>
      <c r="AK113" s="274">
        <f>AI113*Berechnung!F6</f>
        <v>0</v>
      </c>
      <c r="AL113" s="274"/>
      <c r="AM113" s="274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19"/>
      <c r="AZ113" s="219"/>
      <c r="BA113" s="98"/>
      <c r="BB113" s="98"/>
      <c r="BC113" s="98"/>
    </row>
    <row r="114" spans="1:61" s="2" customFormat="1" ht="11.1" customHeight="1" thickBot="1" x14ac:dyDescent="0.2">
      <c r="A114" s="228"/>
      <c r="B114" s="228"/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9"/>
      <c r="U114" s="229"/>
      <c r="V114" s="229"/>
      <c r="W114" s="219"/>
      <c r="X114" s="219"/>
      <c r="Y114" s="219"/>
      <c r="Z114" s="219"/>
      <c r="AA114" s="219"/>
      <c r="AB114" s="219"/>
      <c r="AC114" s="227" t="str">
        <f>CONCATENATE("Abendessen à ",Berechnung!F6,"0")</f>
        <v>Abendessen à 3,10</v>
      </c>
      <c r="AD114" s="219"/>
      <c r="AE114" s="219"/>
      <c r="AF114" s="219"/>
      <c r="AG114" s="219"/>
      <c r="AH114" s="226"/>
      <c r="AI114" s="275">
        <f>Berechnung!O19+Berechnung!O21+Berechnung!O23</f>
        <v>0</v>
      </c>
      <c r="AJ114" s="275"/>
      <c r="AK114" s="274">
        <f>AI114*Berechnung!F7</f>
        <v>0</v>
      </c>
      <c r="AL114" s="274"/>
      <c r="AM114" s="274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19"/>
      <c r="AZ114" s="219"/>
      <c r="BA114" s="98"/>
      <c r="BB114" s="98"/>
      <c r="BC114" s="98"/>
    </row>
    <row r="115" spans="1:61" s="2" customFormat="1" ht="11.1" customHeight="1" x14ac:dyDescent="0.15">
      <c r="A115" s="219"/>
      <c r="B115" s="219"/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77" t="s">
        <v>89</v>
      </c>
      <c r="O115" s="277"/>
      <c r="P115" s="277"/>
      <c r="Q115" s="277"/>
      <c r="R115" s="277"/>
      <c r="S115" s="277"/>
      <c r="T115" s="281">
        <f>T105+T106+T107+T109+T111+T113</f>
        <v>0</v>
      </c>
      <c r="U115" s="281"/>
      <c r="V115" s="281"/>
      <c r="W115" s="281"/>
      <c r="X115" s="219"/>
      <c r="Y115" s="219"/>
      <c r="Z115" s="219"/>
      <c r="AA115" s="219"/>
      <c r="AB115" s="219"/>
      <c r="AC115" s="227"/>
      <c r="AD115" s="219"/>
      <c r="AE115" s="219"/>
      <c r="AF115" s="219"/>
      <c r="AG115" s="219"/>
      <c r="AH115" s="219"/>
      <c r="AI115" s="219"/>
      <c r="AJ115" s="219"/>
      <c r="AK115" s="219"/>
      <c r="AL115" s="282"/>
      <c r="AM115" s="282"/>
      <c r="AN115" s="219"/>
      <c r="AO115" s="219"/>
      <c r="AP115" s="219"/>
      <c r="AQ115" s="219"/>
      <c r="AR115" s="219"/>
      <c r="AS115" s="219"/>
      <c r="AT115" s="219"/>
      <c r="AU115" s="219"/>
      <c r="AV115" s="219"/>
      <c r="AW115" s="219"/>
      <c r="AX115" s="219"/>
      <c r="AY115" s="219"/>
      <c r="AZ115" s="219"/>
      <c r="BA115" s="98"/>
      <c r="BB115" s="98"/>
      <c r="BC115" s="98"/>
    </row>
    <row r="116" spans="1:61" s="2" customFormat="1" ht="11.1" customHeight="1" x14ac:dyDescent="0.15">
      <c r="A116" s="219"/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22"/>
      <c r="U116" s="222"/>
      <c r="V116" s="222"/>
      <c r="W116" s="219"/>
      <c r="X116" s="219"/>
      <c r="Y116" s="219"/>
      <c r="Z116" s="219"/>
      <c r="AA116" s="219"/>
      <c r="AB116" s="219"/>
      <c r="AC116" s="227" t="s">
        <v>104</v>
      </c>
      <c r="AD116" s="219"/>
      <c r="AE116" s="219"/>
      <c r="AF116" s="219"/>
      <c r="AG116" s="219"/>
      <c r="AH116" s="219"/>
      <c r="AI116" s="219"/>
      <c r="AJ116" s="219"/>
      <c r="AK116" s="272">
        <f>IF(AND(AI112=0,AI113=0,AI114=0,OR(Berechnung!J19="Steuer",Berechnung!J21="Steuer",Berechnung!J23="Steuer")),"",SUM(AK112:AM115))</f>
        <v>0</v>
      </c>
      <c r="AL116" s="273"/>
      <c r="AM116" s="273"/>
      <c r="AN116" s="219"/>
      <c r="AO116" s="227" t="s">
        <v>105</v>
      </c>
      <c r="AP116" s="219"/>
      <c r="AQ116" s="219"/>
      <c r="AR116" s="219"/>
      <c r="AS116" s="219"/>
      <c r="AT116" s="219"/>
      <c r="AU116" s="219"/>
      <c r="AV116" s="219"/>
      <c r="AW116" s="219"/>
      <c r="AX116" s="219"/>
      <c r="AY116" s="219"/>
      <c r="AZ116" s="219"/>
      <c r="BA116" s="98"/>
      <c r="BB116" s="98"/>
      <c r="BC116" s="98"/>
    </row>
    <row r="117" spans="1:61" s="2" customFormat="1" ht="11.1" customHeight="1" x14ac:dyDescent="0.15">
      <c r="A117" s="219"/>
      <c r="B117" s="219"/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66" t="s">
        <v>90</v>
      </c>
      <c r="O117" s="266"/>
      <c r="P117" s="266"/>
      <c r="Q117" s="266"/>
      <c r="R117" s="266"/>
      <c r="S117" s="266"/>
      <c r="T117" s="278">
        <f>AQ38</f>
        <v>0</v>
      </c>
      <c r="U117" s="278"/>
      <c r="V117" s="278"/>
      <c r="W117" s="278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27"/>
      <c r="AP117" s="219"/>
      <c r="AQ117" s="219"/>
      <c r="AR117" s="219"/>
      <c r="AS117" s="219"/>
      <c r="AT117" s="219"/>
      <c r="AU117" s="219"/>
      <c r="AV117" s="219"/>
      <c r="AW117" s="219"/>
      <c r="AX117" s="219"/>
      <c r="AY117" s="219"/>
      <c r="AZ117" s="219"/>
      <c r="BA117" s="98"/>
      <c r="BB117" s="98"/>
      <c r="BC117" s="98"/>
    </row>
    <row r="118" spans="1:61" s="2" customFormat="1" ht="11.1" customHeight="1" x14ac:dyDescent="0.15">
      <c r="A118" s="219"/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22"/>
      <c r="U118" s="222"/>
      <c r="V118" s="222"/>
      <c r="W118" s="219"/>
      <c r="X118" s="219"/>
      <c r="Y118" s="219"/>
      <c r="Z118" s="219"/>
      <c r="AA118" s="219"/>
      <c r="AB118" s="219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230"/>
      <c r="AM118" s="230"/>
      <c r="AN118" s="230"/>
      <c r="AO118" s="230"/>
      <c r="AP118" s="230"/>
      <c r="AQ118" s="230"/>
      <c r="AR118" s="230"/>
      <c r="AS118" s="230"/>
      <c r="AT118" s="230"/>
      <c r="AU118" s="230"/>
      <c r="AV118" s="230"/>
      <c r="AW118" s="230"/>
      <c r="AX118" s="219"/>
      <c r="AY118" s="219"/>
      <c r="AZ118" s="219"/>
      <c r="BA118" s="98"/>
      <c r="BB118" s="98"/>
      <c r="BC118" s="98"/>
    </row>
    <row r="119" spans="1:61" s="2" customFormat="1" ht="11.1" customHeight="1" x14ac:dyDescent="0.15">
      <c r="A119" s="219"/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66" t="s">
        <v>91</v>
      </c>
      <c r="O119" s="266"/>
      <c r="P119" s="266"/>
      <c r="Q119" s="266"/>
      <c r="R119" s="266"/>
      <c r="S119" s="266"/>
      <c r="T119" s="279">
        <v>0</v>
      </c>
      <c r="U119" s="279"/>
      <c r="V119" s="279"/>
      <c r="W119" s="27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19"/>
      <c r="AT119" s="219"/>
      <c r="AU119" s="219"/>
      <c r="AV119" s="219"/>
      <c r="AW119" s="219"/>
      <c r="AX119" s="219"/>
      <c r="AY119" s="219"/>
      <c r="AZ119" s="219"/>
      <c r="BA119" s="98"/>
      <c r="BB119" s="98"/>
      <c r="BC119" s="98"/>
    </row>
    <row r="120" spans="1:61" s="2" customFormat="1" ht="11.1" customHeight="1" thickBot="1" x14ac:dyDescent="0.2">
      <c r="A120" s="230"/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19"/>
      <c r="N120" s="219"/>
      <c r="O120" s="219"/>
      <c r="P120" s="219"/>
      <c r="Q120" s="219"/>
      <c r="R120" s="219"/>
      <c r="S120" s="219"/>
      <c r="T120" s="222"/>
      <c r="U120" s="222"/>
      <c r="V120" s="222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19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19"/>
      <c r="AY120" s="219"/>
      <c r="AZ120" s="219"/>
      <c r="BA120" s="98"/>
      <c r="BB120" s="98"/>
      <c r="BC120" s="98"/>
    </row>
    <row r="121" spans="1:61" s="2" customFormat="1" ht="11.1" customHeight="1" x14ac:dyDescent="0.15">
      <c r="A121" s="231"/>
      <c r="B121" s="230"/>
      <c r="C121" s="231"/>
      <c r="D121" s="231"/>
      <c r="E121" s="231"/>
      <c r="F121" s="231"/>
      <c r="G121" s="231"/>
      <c r="H121" s="231"/>
      <c r="I121" s="231"/>
      <c r="J121" s="231"/>
      <c r="K121" s="230"/>
      <c r="L121" s="230"/>
      <c r="M121" s="276" t="s">
        <v>92</v>
      </c>
      <c r="N121" s="276"/>
      <c r="O121" s="276"/>
      <c r="P121" s="276"/>
      <c r="Q121" s="276"/>
      <c r="R121" s="276"/>
      <c r="S121" s="276"/>
      <c r="T121" s="280">
        <f>T115-T117-T119</f>
        <v>0</v>
      </c>
      <c r="U121" s="280"/>
      <c r="V121" s="280"/>
      <c r="W121" s="280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19"/>
      <c r="AY121" s="219"/>
      <c r="AZ121" s="219"/>
      <c r="BA121" s="98"/>
      <c r="BB121" s="98"/>
      <c r="BC121" s="98"/>
    </row>
    <row r="122" spans="1:61" s="2" customFormat="1" ht="11.1" customHeight="1" x14ac:dyDescent="0.15">
      <c r="A122" s="219"/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19"/>
      <c r="AK122" s="219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19"/>
      <c r="AY122" s="219"/>
      <c r="AZ122" s="219"/>
      <c r="BA122" s="98"/>
      <c r="BB122" s="98"/>
      <c r="BC122" s="98"/>
    </row>
    <row r="123" spans="1:61" s="2" customFormat="1" ht="11.1" customHeight="1" x14ac:dyDescent="0.15">
      <c r="A123" s="219"/>
      <c r="B123" s="219" t="s">
        <v>129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19"/>
      <c r="AY123" s="219"/>
      <c r="AZ123" s="219"/>
      <c r="BA123" s="98"/>
      <c r="BB123" s="98"/>
      <c r="BC123" s="98"/>
    </row>
    <row r="124" spans="1:61" s="2" customFormat="1" ht="11.1" customHeight="1" x14ac:dyDescent="0.15">
      <c r="A124" s="219"/>
      <c r="B124" s="219" t="s">
        <v>130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19"/>
      <c r="AY124" s="219"/>
      <c r="AZ124" s="219"/>
      <c r="BA124" s="98"/>
      <c r="BB124" s="98"/>
      <c r="BC124" s="98"/>
    </row>
    <row r="125" spans="1:61" s="2" customFormat="1" ht="11.1" customHeight="1" x14ac:dyDescent="0.15">
      <c r="A125" s="230"/>
      <c r="B125" s="230" t="s">
        <v>131</v>
      </c>
      <c r="C125" s="230"/>
      <c r="D125" s="230"/>
      <c r="E125" s="230"/>
      <c r="F125" s="230"/>
      <c r="G125" s="230"/>
      <c r="H125" s="230"/>
      <c r="I125" s="219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19"/>
      <c r="AK125" s="219"/>
      <c r="AL125" s="219"/>
      <c r="AM125" s="219"/>
      <c r="AN125" s="219"/>
      <c r="AO125" s="219"/>
      <c r="AP125" s="219"/>
      <c r="AQ125" s="219"/>
      <c r="AR125" s="219"/>
      <c r="AS125" s="219"/>
      <c r="AT125" s="219"/>
      <c r="AU125" s="219"/>
      <c r="AV125" s="219"/>
      <c r="AW125" s="219"/>
      <c r="AX125" s="219"/>
      <c r="AY125" s="219"/>
      <c r="AZ125" s="219"/>
      <c r="BA125" s="98"/>
      <c r="BB125" s="98"/>
      <c r="BC125" s="98"/>
    </row>
    <row r="126" spans="1:61" s="2" customFormat="1" ht="11.1" customHeight="1" x14ac:dyDescent="0.15">
      <c r="A126" s="98"/>
      <c r="B126" s="270" t="s">
        <v>144</v>
      </c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270"/>
      <c r="O126" s="270"/>
      <c r="P126" s="270"/>
      <c r="Q126" s="270"/>
      <c r="R126" s="270"/>
      <c r="S126" s="270"/>
      <c r="T126" s="270"/>
      <c r="U126" s="270"/>
      <c r="V126" s="270"/>
      <c r="W126" s="270"/>
      <c r="X126" s="270"/>
      <c r="Y126" s="232"/>
      <c r="Z126" s="232"/>
      <c r="AA126" s="232"/>
      <c r="AB126" s="232"/>
      <c r="AC126" s="232"/>
      <c r="AD126" s="232"/>
      <c r="AE126" s="232"/>
      <c r="AF126" s="232"/>
      <c r="AG126" s="232"/>
      <c r="AH126" s="232"/>
      <c r="AI126" s="232"/>
      <c r="AJ126" s="232"/>
      <c r="AK126" s="232"/>
      <c r="AL126" s="232"/>
      <c r="AM126" s="232"/>
      <c r="AN126" s="232"/>
      <c r="AO126" s="232"/>
      <c r="AP126" s="219"/>
      <c r="AQ126" s="219"/>
      <c r="AR126" s="219"/>
      <c r="AS126" s="219"/>
      <c r="AT126" s="219"/>
      <c r="AU126" s="219"/>
      <c r="AV126" s="219"/>
      <c r="AW126" s="219"/>
      <c r="AX126" s="219"/>
      <c r="AY126" s="219"/>
      <c r="AZ126" s="219"/>
      <c r="BA126" s="98"/>
      <c r="BB126" s="98"/>
      <c r="BC126" s="98"/>
    </row>
    <row r="127" spans="1:61" s="2" customFormat="1" ht="11.1" customHeight="1" x14ac:dyDescent="0.15">
      <c r="A127" s="98"/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  <c r="O127" s="270"/>
      <c r="P127" s="270"/>
      <c r="Q127" s="270"/>
      <c r="R127" s="270"/>
      <c r="S127" s="270"/>
      <c r="T127" s="270"/>
      <c r="U127" s="270"/>
      <c r="V127" s="270"/>
      <c r="W127" s="270"/>
      <c r="X127" s="270"/>
      <c r="Y127" s="232"/>
      <c r="Z127" s="232"/>
      <c r="AA127" s="232"/>
      <c r="AB127" s="232"/>
      <c r="AC127" s="232"/>
      <c r="AD127" s="232"/>
      <c r="AE127" s="232"/>
      <c r="AF127" s="232"/>
      <c r="AG127" s="232"/>
      <c r="AH127" s="232"/>
      <c r="AI127" s="232"/>
      <c r="AJ127" s="232"/>
      <c r="AK127" s="232"/>
      <c r="AL127" s="232"/>
      <c r="AM127" s="232"/>
      <c r="AN127" s="232"/>
      <c r="AO127" s="232"/>
      <c r="AP127" s="219"/>
      <c r="AQ127" s="219"/>
      <c r="AR127" s="219"/>
      <c r="AS127" s="219"/>
      <c r="AT127" s="219"/>
      <c r="AU127" s="219"/>
      <c r="AV127" s="219"/>
      <c r="AW127" s="219"/>
      <c r="AX127" s="219"/>
      <c r="AY127" s="219"/>
      <c r="AZ127" s="219"/>
      <c r="BA127" s="98"/>
      <c r="BB127" s="98"/>
      <c r="BC127" s="98"/>
    </row>
    <row r="128" spans="1:61" s="2" customFormat="1" ht="11.1" customHeight="1" x14ac:dyDescent="0.2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I128"/>
    </row>
    <row r="129" spans="1:61" s="2" customFormat="1" ht="11.1" customHeight="1" x14ac:dyDescent="0.25">
      <c r="A129" s="253"/>
      <c r="B129" s="253"/>
      <c r="C129" s="253"/>
      <c r="D129" s="253"/>
      <c r="E129" s="253"/>
      <c r="F129" s="253"/>
      <c r="G129" s="253"/>
      <c r="H129" s="253"/>
      <c r="I129" s="98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I129"/>
    </row>
    <row r="130" spans="1:61" s="2" customFormat="1" ht="11.1" customHeight="1" x14ac:dyDescent="0.25">
      <c r="A130" s="271" t="s">
        <v>103</v>
      </c>
      <c r="B130" s="271"/>
      <c r="C130" s="271"/>
      <c r="D130" s="271"/>
      <c r="E130" s="271"/>
      <c r="F130" s="271"/>
      <c r="G130" s="271"/>
      <c r="H130" s="271"/>
      <c r="I130" s="98"/>
      <c r="J130" s="271" t="s">
        <v>132</v>
      </c>
      <c r="K130" s="271"/>
      <c r="L130" s="271"/>
      <c r="M130" s="271"/>
      <c r="N130" s="271"/>
      <c r="O130" s="271"/>
      <c r="P130" s="271"/>
      <c r="Q130" s="271"/>
      <c r="R130" s="271"/>
      <c r="S130" s="271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I130"/>
    </row>
    <row r="131" spans="1:61" s="2" customFormat="1" ht="5.4" customHeight="1" thickBot="1" x14ac:dyDescent="0.3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98"/>
      <c r="BB131" s="98"/>
      <c r="BC131" s="98"/>
      <c r="BI131"/>
    </row>
    <row r="132" spans="1:61" ht="18.600000000000001" customHeight="1" x14ac:dyDescent="0.25">
      <c r="A132" s="234"/>
      <c r="B132" s="257" t="s">
        <v>151</v>
      </c>
      <c r="C132" s="257"/>
      <c r="D132" s="257"/>
      <c r="E132" s="257"/>
      <c r="F132" s="257"/>
      <c r="G132" s="257"/>
      <c r="H132" s="252"/>
      <c r="I132" s="252"/>
      <c r="J132" s="252"/>
      <c r="K132" s="252"/>
      <c r="L132" s="252"/>
      <c r="M132" s="236"/>
      <c r="N132" s="257" t="s">
        <v>133</v>
      </c>
      <c r="O132" s="257"/>
      <c r="P132" s="257"/>
      <c r="Q132" s="257"/>
      <c r="R132" s="257"/>
      <c r="S132" s="252"/>
      <c r="T132" s="252"/>
      <c r="U132" s="252"/>
      <c r="V132" s="252"/>
      <c r="W132" s="252"/>
      <c r="X132" s="237"/>
      <c r="Y132" s="256" t="s">
        <v>134</v>
      </c>
      <c r="Z132" s="256"/>
      <c r="AA132" s="256"/>
      <c r="AB132" s="256"/>
      <c r="AC132" s="256"/>
      <c r="AD132" s="256"/>
      <c r="AE132" s="256"/>
      <c r="AF132" s="256"/>
      <c r="AG132" s="256"/>
      <c r="AH132" s="256"/>
      <c r="AI132" s="235"/>
      <c r="AJ132" s="235"/>
      <c r="AK132" s="235"/>
      <c r="AL132" s="235"/>
      <c r="AM132" s="235"/>
      <c r="AN132" s="235"/>
      <c r="AO132" s="237"/>
      <c r="BB132" s="55"/>
      <c r="BC132" s="55"/>
    </row>
    <row r="133" spans="1:61" ht="11.1" customHeight="1" x14ac:dyDescent="0.25">
      <c r="A133" s="234"/>
      <c r="B133" s="234"/>
      <c r="C133" s="234"/>
      <c r="D133" s="234"/>
      <c r="E133" s="234"/>
      <c r="F133" s="234"/>
      <c r="G133" s="234"/>
      <c r="H133" s="236"/>
      <c r="I133" s="236"/>
      <c r="J133" s="236"/>
      <c r="K133" s="236"/>
      <c r="L133" s="236"/>
      <c r="M133" s="236"/>
      <c r="N133" s="234"/>
      <c r="O133" s="234"/>
      <c r="P133" s="234"/>
      <c r="Q133" s="234"/>
      <c r="R133" s="234"/>
      <c r="S133" s="236"/>
      <c r="T133" s="236"/>
      <c r="U133" s="236"/>
      <c r="V133" s="236"/>
      <c r="W133" s="236"/>
      <c r="X133" s="236"/>
      <c r="Y133" s="234"/>
      <c r="Z133" s="234"/>
      <c r="AA133" s="234"/>
      <c r="AB133" s="234"/>
      <c r="AC133" s="234"/>
      <c r="AD133" s="234"/>
      <c r="AE133" s="234"/>
      <c r="AF133" s="234"/>
      <c r="AG133" s="234"/>
      <c r="AH133" s="234"/>
      <c r="AI133" s="236"/>
      <c r="AJ133" s="236"/>
      <c r="AK133" s="236"/>
      <c r="AL133" s="236"/>
      <c r="AM133" s="236"/>
      <c r="AN133" s="236"/>
      <c r="AO133" s="236"/>
      <c r="BB133" s="55"/>
      <c r="BC133" s="55"/>
    </row>
    <row r="134" spans="1:61" ht="11.1" customHeight="1" x14ac:dyDescent="0.25">
      <c r="A134" s="234"/>
      <c r="B134" s="238" t="s">
        <v>135</v>
      </c>
      <c r="C134" s="251"/>
      <c r="D134" s="252"/>
      <c r="E134" s="252"/>
      <c r="F134" s="252"/>
      <c r="G134" s="252"/>
      <c r="H134" s="234"/>
      <c r="I134" s="256" t="s">
        <v>136</v>
      </c>
      <c r="J134" s="256"/>
      <c r="K134" s="252"/>
      <c r="L134" s="252"/>
      <c r="M134" s="252"/>
      <c r="N134" s="252"/>
      <c r="O134" s="252"/>
      <c r="P134" s="234"/>
      <c r="Q134" s="257" t="s">
        <v>137</v>
      </c>
      <c r="R134" s="257"/>
      <c r="S134" s="252"/>
      <c r="T134" s="252"/>
      <c r="U134" s="253"/>
      <c r="V134" s="253"/>
      <c r="W134" s="252"/>
      <c r="X134" s="240"/>
      <c r="Y134" s="256" t="s">
        <v>138</v>
      </c>
      <c r="Z134" s="256"/>
      <c r="AA134" s="252"/>
      <c r="AB134" s="252"/>
      <c r="AC134" s="252"/>
      <c r="AD134" s="252"/>
      <c r="AE134" s="252"/>
      <c r="AF134" s="237"/>
      <c r="AG134" s="256" t="s">
        <v>139</v>
      </c>
      <c r="AH134" s="256"/>
      <c r="AI134" s="256"/>
      <c r="AJ134" s="252"/>
      <c r="AK134" s="252"/>
      <c r="AL134" s="252"/>
      <c r="AM134" s="252"/>
      <c r="AN134" s="252"/>
      <c r="AO134" s="237"/>
      <c r="BB134" s="55"/>
      <c r="BC134" s="55"/>
    </row>
    <row r="135" spans="1:61" ht="11.1" customHeight="1" x14ac:dyDescent="0.25">
      <c r="A135" s="234"/>
      <c r="B135" s="238"/>
      <c r="C135" s="238"/>
      <c r="D135" s="236"/>
      <c r="E135" s="236"/>
      <c r="F135" s="236"/>
      <c r="G135" s="236"/>
      <c r="H135" s="234"/>
      <c r="I135" s="240"/>
      <c r="J135" s="240"/>
      <c r="K135" s="236"/>
      <c r="L135" s="236"/>
      <c r="M135" s="236"/>
      <c r="N135" s="236"/>
      <c r="O135" s="236"/>
      <c r="P135" s="234"/>
      <c r="Q135" s="234"/>
      <c r="R135" s="234"/>
      <c r="S135" s="236"/>
      <c r="T135" s="236"/>
      <c r="U135" s="241"/>
      <c r="V135" s="241"/>
      <c r="W135" s="236"/>
      <c r="X135" s="234"/>
      <c r="Y135" s="234"/>
      <c r="Z135" s="234"/>
      <c r="AA135" s="236"/>
      <c r="AB135" s="236"/>
      <c r="AC135" s="236"/>
      <c r="AD135" s="236"/>
      <c r="AE135" s="236"/>
      <c r="AF135" s="236"/>
      <c r="AG135" s="234"/>
      <c r="AH135" s="234"/>
      <c r="AI135" s="234"/>
      <c r="AJ135" s="236"/>
      <c r="AK135" s="236"/>
      <c r="AL135" s="236"/>
      <c r="AM135" s="236"/>
      <c r="AN135" s="236"/>
      <c r="AO135" s="237"/>
      <c r="BB135" s="55"/>
      <c r="BC135" s="55"/>
    </row>
    <row r="136" spans="1:61" ht="11.1" customHeight="1" x14ac:dyDescent="0.25">
      <c r="A136" s="234"/>
      <c r="B136" s="269" t="s">
        <v>140</v>
      </c>
      <c r="C136" s="269"/>
      <c r="D136" s="269"/>
      <c r="E136" s="269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35"/>
      <c r="R136" s="235"/>
      <c r="S136" s="235"/>
      <c r="T136" s="235"/>
      <c r="U136" s="235"/>
      <c r="V136" s="235"/>
      <c r="W136" s="235"/>
      <c r="X136" s="235"/>
      <c r="Y136" s="235"/>
      <c r="Z136" s="235"/>
      <c r="AA136" s="235"/>
      <c r="AB136" s="235"/>
      <c r="AC136" s="235"/>
      <c r="AD136" s="235"/>
      <c r="AE136" s="235"/>
      <c r="AF136" s="235"/>
      <c r="AG136" s="235"/>
      <c r="AH136" s="235"/>
      <c r="AI136" s="235"/>
      <c r="AJ136" s="235"/>
      <c r="AK136" s="235"/>
      <c r="AL136" s="235"/>
      <c r="AM136" s="235"/>
      <c r="AN136" s="235"/>
      <c r="AO136" s="237"/>
      <c r="BB136" s="55"/>
      <c r="BC136" s="55"/>
    </row>
    <row r="137" spans="1:61" ht="11.1" customHeight="1" x14ac:dyDescent="0.25">
      <c r="A137" s="234"/>
      <c r="B137" s="237"/>
      <c r="C137" s="237"/>
      <c r="D137" s="237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6"/>
      <c r="R137" s="23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6"/>
      <c r="AD137" s="236"/>
      <c r="AE137" s="236"/>
      <c r="AF137" s="236"/>
      <c r="AG137" s="236"/>
      <c r="AH137" s="236"/>
      <c r="AI137" s="236"/>
      <c r="AJ137" s="236"/>
      <c r="AK137" s="236"/>
      <c r="AL137" s="236"/>
      <c r="AM137" s="236"/>
      <c r="AN137" s="236"/>
      <c r="AO137" s="237"/>
      <c r="BB137" s="55"/>
      <c r="BC137" s="55"/>
    </row>
    <row r="138" spans="1:61" ht="11.1" customHeight="1" x14ac:dyDescent="0.25">
      <c r="A138" s="234"/>
      <c r="B138" s="269" t="s">
        <v>152</v>
      </c>
      <c r="C138" s="269"/>
      <c r="D138" s="269"/>
      <c r="E138" s="269"/>
      <c r="F138" s="269"/>
      <c r="G138" s="269"/>
      <c r="H138" s="235"/>
      <c r="I138" s="235"/>
      <c r="J138" s="235"/>
      <c r="K138" s="235"/>
      <c r="L138" s="235"/>
      <c r="M138" s="235"/>
      <c r="N138" s="236"/>
      <c r="O138" s="236"/>
      <c r="P138" s="236"/>
      <c r="Q138" s="236"/>
      <c r="R138" s="236"/>
      <c r="S138" s="236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37"/>
      <c r="AN138" s="237"/>
      <c r="AO138" s="237"/>
      <c r="BB138" s="55"/>
      <c r="BC138" s="55"/>
    </row>
    <row r="139" spans="1:61" ht="11.1" customHeight="1" x14ac:dyDescent="0.25">
      <c r="A139" s="234"/>
      <c r="B139" s="237"/>
      <c r="C139" s="237"/>
      <c r="D139" s="237"/>
      <c r="E139" s="237"/>
      <c r="F139" s="237"/>
      <c r="G139" s="237"/>
      <c r="H139" s="242"/>
      <c r="I139" s="242"/>
      <c r="J139" s="242"/>
      <c r="K139" s="242"/>
      <c r="L139" s="242"/>
      <c r="M139" s="242"/>
      <c r="N139" s="236"/>
      <c r="O139" s="236"/>
      <c r="P139" s="236"/>
      <c r="Q139" s="236"/>
      <c r="R139" s="236"/>
      <c r="S139" s="236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BB139" s="55"/>
      <c r="BC139" s="55"/>
    </row>
    <row r="140" spans="1:61" ht="11.1" customHeight="1" x14ac:dyDescent="0.25">
      <c r="A140" s="234"/>
      <c r="B140" s="269" t="s">
        <v>153</v>
      </c>
      <c r="C140" s="269"/>
      <c r="D140" s="269"/>
      <c r="E140" s="269"/>
      <c r="F140" s="269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6"/>
      <c r="R140" s="236"/>
      <c r="S140" s="236"/>
      <c r="T140" s="237"/>
      <c r="U140" s="254" t="s">
        <v>154</v>
      </c>
      <c r="W140" s="243"/>
      <c r="X140" s="243"/>
      <c r="Y140" s="243"/>
      <c r="Z140" s="243"/>
      <c r="AA140" s="243"/>
      <c r="AB140" s="235"/>
      <c r="AC140" s="235"/>
      <c r="AD140" s="235"/>
      <c r="AE140" s="235"/>
      <c r="AF140" s="235"/>
      <c r="AG140" s="235"/>
      <c r="AH140" s="235"/>
      <c r="AI140" s="235"/>
      <c r="AJ140" s="235"/>
      <c r="AK140" s="235"/>
      <c r="AL140" s="236"/>
      <c r="AM140" s="237"/>
      <c r="AN140" s="237"/>
      <c r="AO140" s="237"/>
      <c r="BB140" s="55"/>
      <c r="BC140" s="55"/>
    </row>
    <row r="141" spans="1:61" ht="11.1" customHeight="1" x14ac:dyDescent="0.25"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BB141" s="55"/>
      <c r="BC141" s="55"/>
    </row>
    <row r="142" spans="1:61" ht="11.1" customHeight="1" x14ac:dyDescent="0.25">
      <c r="A142" s="234"/>
      <c r="B142" s="243" t="s">
        <v>141</v>
      </c>
      <c r="C142" s="239"/>
      <c r="D142" s="235"/>
      <c r="E142" s="235"/>
      <c r="F142" s="235"/>
      <c r="G142" s="235"/>
      <c r="H142" s="236"/>
      <c r="I142" s="256" t="s">
        <v>142</v>
      </c>
      <c r="J142" s="256"/>
      <c r="K142" s="256"/>
      <c r="L142" s="256"/>
      <c r="M142" s="235"/>
      <c r="N142" s="235"/>
      <c r="O142" s="235"/>
      <c r="P142" s="235"/>
      <c r="Q142" s="235"/>
      <c r="R142" s="236"/>
      <c r="S142" s="257" t="s">
        <v>143</v>
      </c>
      <c r="T142" s="257"/>
      <c r="U142" s="257"/>
      <c r="V142" s="257"/>
      <c r="W142" s="257"/>
      <c r="X142" s="257"/>
      <c r="Y142" s="235"/>
      <c r="Z142" s="235"/>
      <c r="AA142" s="235"/>
      <c r="AB142" s="235"/>
      <c r="AC142" s="235"/>
      <c r="AD142" s="235"/>
      <c r="AE142" s="235"/>
      <c r="AF142" s="237"/>
      <c r="AG142" s="237"/>
      <c r="AH142" s="237"/>
      <c r="AI142" s="237"/>
      <c r="AJ142" s="237"/>
      <c r="AK142" s="237"/>
      <c r="AL142" s="237"/>
      <c r="AM142" s="237"/>
      <c r="AN142" s="237"/>
      <c r="AO142" s="237"/>
      <c r="BB142" s="55"/>
      <c r="BC142" s="55"/>
    </row>
    <row r="143" spans="1:61" ht="11.1" customHeight="1" x14ac:dyDescent="0.25">
      <c r="A143" s="98"/>
      <c r="B143" s="98"/>
      <c r="C143" s="237"/>
      <c r="D143" s="237"/>
      <c r="E143" s="237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7"/>
      <c r="AI143" s="237"/>
      <c r="AJ143" s="237"/>
      <c r="AK143" s="237"/>
      <c r="AL143" s="237"/>
      <c r="AM143" s="237"/>
      <c r="AN143" s="237"/>
      <c r="AO143" s="237"/>
      <c r="BB143" s="55"/>
      <c r="BC143" s="55"/>
    </row>
    <row r="144" spans="1:61" ht="11.1" customHeight="1" x14ac:dyDescent="0.2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BB144" s="55"/>
      <c r="BC144" s="55"/>
    </row>
    <row r="145" spans="54:55" ht="11.1" customHeight="1" x14ac:dyDescent="0.25">
      <c r="BB145" s="55"/>
      <c r="BC145" s="55"/>
    </row>
    <row r="146" spans="54:55" ht="11.1" customHeight="1" x14ac:dyDescent="0.25">
      <c r="BB146" s="55"/>
      <c r="BC146" s="55"/>
    </row>
    <row r="147" spans="54:55" ht="11.1" customHeight="1" x14ac:dyDescent="0.25">
      <c r="BB147" s="55"/>
      <c r="BC147" s="55"/>
    </row>
    <row r="148" spans="54:55" ht="11.1" customHeight="1" x14ac:dyDescent="0.25">
      <c r="BB148" s="55"/>
      <c r="BC148" s="55"/>
    </row>
    <row r="149" spans="54:55" ht="11.1" customHeight="1" x14ac:dyDescent="0.25">
      <c r="BB149" s="55"/>
      <c r="BC149" s="55"/>
    </row>
    <row r="150" spans="54:55" ht="11.1" customHeight="1" x14ac:dyDescent="0.25">
      <c r="BB150" s="55"/>
      <c r="BC150" s="55"/>
    </row>
    <row r="151" spans="54:55" ht="11.1" customHeight="1" x14ac:dyDescent="0.25">
      <c r="BB151" s="55"/>
      <c r="BC151" s="55"/>
    </row>
  </sheetData>
  <sheetProtection selectLockedCells="1"/>
  <dataConsolidate/>
  <mergeCells count="213">
    <mergeCell ref="B89:C89"/>
    <mergeCell ref="A113:E113"/>
    <mergeCell ref="B107:K107"/>
    <mergeCell ref="A109:K109"/>
    <mergeCell ref="A111:K111"/>
    <mergeCell ref="T107:W107"/>
    <mergeCell ref="F113:S113"/>
    <mergeCell ref="M107:N107"/>
    <mergeCell ref="O107:P107"/>
    <mergeCell ref="Q107:S107"/>
    <mergeCell ref="T109:W109"/>
    <mergeCell ref="T111:W111"/>
    <mergeCell ref="T113:W113"/>
    <mergeCell ref="A101:AZ101"/>
    <mergeCell ref="J92:Q92"/>
    <mergeCell ref="AT87:AY93"/>
    <mergeCell ref="AG97:AH97"/>
    <mergeCell ref="AC97:AD97"/>
    <mergeCell ref="AK97:AM97"/>
    <mergeCell ref="AL106:AN106"/>
    <mergeCell ref="AO105:AQ105"/>
    <mergeCell ref="AO106:AQ106"/>
    <mergeCell ref="AH107:AI107"/>
    <mergeCell ref="AF68:AI68"/>
    <mergeCell ref="AT74:AY77"/>
    <mergeCell ref="X81:Z81"/>
    <mergeCell ref="AC69:AD69"/>
    <mergeCell ref="AG69:AH69"/>
    <mergeCell ref="D75:Q75"/>
    <mergeCell ref="J73:Q73"/>
    <mergeCell ref="AK73:AM73"/>
    <mergeCell ref="D89:Q89"/>
    <mergeCell ref="J72:Q72"/>
    <mergeCell ref="O77:Q77"/>
    <mergeCell ref="M77:N77"/>
    <mergeCell ref="C79:D79"/>
    <mergeCell ref="E79:J79"/>
    <mergeCell ref="N79:P79"/>
    <mergeCell ref="D86:E86"/>
    <mergeCell ref="AG83:AH83"/>
    <mergeCell ref="AG73:AH73"/>
    <mergeCell ref="AB68:AE68"/>
    <mergeCell ref="X73:Z73"/>
    <mergeCell ref="AC72:AD72"/>
    <mergeCell ref="Q70:S70"/>
    <mergeCell ref="AC73:AD73"/>
    <mergeCell ref="O86:Q86"/>
    <mergeCell ref="AG81:AH81"/>
    <mergeCell ref="AT78:AY81"/>
    <mergeCell ref="AT94:AY95"/>
    <mergeCell ref="AT82:AY86"/>
    <mergeCell ref="F86:K86"/>
    <mergeCell ref="AK83:AM83"/>
    <mergeCell ref="AP83:AR83"/>
    <mergeCell ref="AC83:AD83"/>
    <mergeCell ref="M87:N87"/>
    <mergeCell ref="O87:Q87"/>
    <mergeCell ref="H94:M94"/>
    <mergeCell ref="J91:Q91"/>
    <mergeCell ref="F87:K87"/>
    <mergeCell ref="M86:N86"/>
    <mergeCell ref="AG92:AH92"/>
    <mergeCell ref="AC92:AD92"/>
    <mergeCell ref="L79:M79"/>
    <mergeCell ref="AQ38:AT38"/>
    <mergeCell ref="B39:Z39"/>
    <mergeCell ref="E50:O50"/>
    <mergeCell ref="Q42:R42"/>
    <mergeCell ref="Q43:R43"/>
    <mergeCell ref="E46:O46"/>
    <mergeCell ref="E48:O48"/>
    <mergeCell ref="H40:K40"/>
    <mergeCell ref="L40:O40"/>
    <mergeCell ref="P40:S40"/>
    <mergeCell ref="AS46:AU46"/>
    <mergeCell ref="M42:N42"/>
    <mergeCell ref="M43:N43"/>
    <mergeCell ref="AM48:AQ48"/>
    <mergeCell ref="C41:G41"/>
    <mergeCell ref="I41:J41"/>
    <mergeCell ref="I42:J42"/>
    <mergeCell ref="I43:J43"/>
    <mergeCell ref="Q41:R41"/>
    <mergeCell ref="C42:G42"/>
    <mergeCell ref="M41:N41"/>
    <mergeCell ref="AB59:AH59"/>
    <mergeCell ref="AL59:AX59"/>
    <mergeCell ref="R50:AD50"/>
    <mergeCell ref="AG50:AK50"/>
    <mergeCell ref="AM50:AQ50"/>
    <mergeCell ref="AS50:AU50"/>
    <mergeCell ref="AA52:AY54"/>
    <mergeCell ref="AS48:AU48"/>
    <mergeCell ref="AM46:AQ46"/>
    <mergeCell ref="R46:AD46"/>
    <mergeCell ref="AG46:AK46"/>
    <mergeCell ref="R48:AD48"/>
    <mergeCell ref="AG48:AK48"/>
    <mergeCell ref="C12:Y12"/>
    <mergeCell ref="AB12:AX12"/>
    <mergeCell ref="P6:AK9"/>
    <mergeCell ref="B14:Y14"/>
    <mergeCell ref="Q34:R34"/>
    <mergeCell ref="AB35:AX35"/>
    <mergeCell ref="B20:H20"/>
    <mergeCell ref="C21:Y21"/>
    <mergeCell ref="B23:K23"/>
    <mergeCell ref="J26:N26"/>
    <mergeCell ref="AG29:AK29"/>
    <mergeCell ref="AQ32:AX32"/>
    <mergeCell ref="AB32:AM32"/>
    <mergeCell ref="AP15:AX15"/>
    <mergeCell ref="AJ26:AV26"/>
    <mergeCell ref="C15:Y15"/>
    <mergeCell ref="C18:Y18"/>
    <mergeCell ref="AS29:AX29"/>
    <mergeCell ref="AG15:AH15"/>
    <mergeCell ref="AB21:AX21"/>
    <mergeCell ref="AM29:AN29"/>
    <mergeCell ref="B17:H17"/>
    <mergeCell ref="AB18:AV18"/>
    <mergeCell ref="W65:AA66"/>
    <mergeCell ref="AH104:AI104"/>
    <mergeCell ref="AO103:AT103"/>
    <mergeCell ref="AR105:AT105"/>
    <mergeCell ref="AP97:AR97"/>
    <mergeCell ref="AP92:AR92"/>
    <mergeCell ref="AT96:AY98"/>
    <mergeCell ref="AU104:AW104"/>
    <mergeCell ref="AP81:AR81"/>
    <mergeCell ref="AR104:AT104"/>
    <mergeCell ref="X92:Z92"/>
    <mergeCell ref="AC81:AD81"/>
    <mergeCell ref="X83:Z83"/>
    <mergeCell ref="AB65:AI67"/>
    <mergeCell ref="AL103:AN104"/>
    <mergeCell ref="AJ104:AK104"/>
    <mergeCell ref="AT65:AY66"/>
    <mergeCell ref="AO104:AQ104"/>
    <mergeCell ref="AP73:AR73"/>
    <mergeCell ref="AT70:AY73"/>
    <mergeCell ref="AJ65:AN67"/>
    <mergeCell ref="AO65:AS67"/>
    <mergeCell ref="AK81:AM81"/>
    <mergeCell ref="AK92:AM92"/>
    <mergeCell ref="A70:G70"/>
    <mergeCell ref="H70:M70"/>
    <mergeCell ref="B77:E77"/>
    <mergeCell ref="F77:K77"/>
    <mergeCell ref="B75:C75"/>
    <mergeCell ref="C43:G43"/>
    <mergeCell ref="B44:E44"/>
    <mergeCell ref="AU108:AW108"/>
    <mergeCell ref="AC107:AG107"/>
    <mergeCell ref="AC106:AG106"/>
    <mergeCell ref="AR106:AT106"/>
    <mergeCell ref="AU105:AW105"/>
    <mergeCell ref="AU106:AW106"/>
    <mergeCell ref="AU107:AW107"/>
    <mergeCell ref="AR107:AT107"/>
    <mergeCell ref="AC105:AG105"/>
    <mergeCell ref="AJ107:AK107"/>
    <mergeCell ref="AO107:AQ107"/>
    <mergeCell ref="AL107:AN107"/>
    <mergeCell ref="AH105:AI105"/>
    <mergeCell ref="AJ105:AK105"/>
    <mergeCell ref="AJ106:AK106"/>
    <mergeCell ref="AH106:AI106"/>
    <mergeCell ref="AL105:AN105"/>
    <mergeCell ref="AK116:AM116"/>
    <mergeCell ref="AK112:AM112"/>
    <mergeCell ref="AK113:AM113"/>
    <mergeCell ref="AI111:AJ111"/>
    <mergeCell ref="AK114:AM114"/>
    <mergeCell ref="AK111:AM111"/>
    <mergeCell ref="AI113:AJ113"/>
    <mergeCell ref="AI112:AJ112"/>
    <mergeCell ref="M121:S121"/>
    <mergeCell ref="AI114:AJ114"/>
    <mergeCell ref="N119:S119"/>
    <mergeCell ref="N117:S117"/>
    <mergeCell ref="N115:S115"/>
    <mergeCell ref="T117:W117"/>
    <mergeCell ref="T119:W119"/>
    <mergeCell ref="T121:W121"/>
    <mergeCell ref="T115:W115"/>
    <mergeCell ref="AL115:AM115"/>
    <mergeCell ref="B136:P136"/>
    <mergeCell ref="B138:G138"/>
    <mergeCell ref="B140:F140"/>
    <mergeCell ref="I142:L142"/>
    <mergeCell ref="S142:X142"/>
    <mergeCell ref="B126:X127"/>
    <mergeCell ref="A130:H130"/>
    <mergeCell ref="J130:S130"/>
    <mergeCell ref="B132:G132"/>
    <mergeCell ref="N132:R132"/>
    <mergeCell ref="Y132:AH132"/>
    <mergeCell ref="I134:J134"/>
    <mergeCell ref="Q134:R134"/>
    <mergeCell ref="Y134:Z134"/>
    <mergeCell ref="AG134:AI134"/>
    <mergeCell ref="M106:N106"/>
    <mergeCell ref="O106:P106"/>
    <mergeCell ref="Q106:S106"/>
    <mergeCell ref="Q94:S94"/>
    <mergeCell ref="X97:Z97"/>
    <mergeCell ref="T105:W105"/>
    <mergeCell ref="T106:W106"/>
    <mergeCell ref="B106:K106"/>
    <mergeCell ref="B105:K105"/>
    <mergeCell ref="A104:F104"/>
    <mergeCell ref="AB102:AJ102"/>
  </mergeCells>
  <phoneticPr fontId="0" type="noConversion"/>
  <conditionalFormatting sqref="O41:P43">
    <cfRule type="expression" dxfId="2" priority="1" stopIfTrue="1">
      <formula>IF($H$40="Reisetag",TRUE,FALSE)</formula>
    </cfRule>
  </conditionalFormatting>
  <conditionalFormatting sqref="J26:N26">
    <cfRule type="expression" dxfId="1" priority="2" stopIfTrue="1">
      <formula>IF($C$26="x",TRUE,FALSE)</formula>
    </cfRule>
  </conditionalFormatting>
  <dataValidations count="24">
    <dataValidation type="date" allowBlank="1" showInputMessage="1" showErrorMessage="1" errorTitle="Datum-Fehler" error="Bitte ein Datum ab dem 1.1.2012 im Format &quot;TT.MM.JJJJ&quot; eingeben" promptTitle="Datum" prompt="Bitte ein Datum im Format &quot;TT.MM.JJJJ&quot; eingeben!" sqref="F86:K86">
      <formula1>43466</formula1>
      <formula2>43830</formula2>
    </dataValidation>
    <dataValidation type="time" allowBlank="1" showInputMessage="1" showErrorMessage="1" errorTitle="Uhrzeit" error="Bitte eine Uhrzeit im Format &quot;hh:mm&quot; eingeben!" promptTitle="Uhrzeit" prompt="Bitte eine Uhrzeit eingeben (Format &quot;hh:mm&quot;)!" sqref="Q70:S70 O86:Q87 N79:P79 O77:Q77">
      <formula1>0</formula1>
      <formula2>0.999305555555556</formula2>
    </dataValidation>
    <dataValidation type="date" allowBlank="1" showInputMessage="1" showErrorMessage="1" errorTitle="Datum" error="Bitte ein Datum ab dem 1.1.2014 im Format &quot;DD.MM.JJJJ&quot; eingeben!" promptTitle="Datum" prompt="Bitte ein Datum im Format &quot;TT.MM.JJJJ&quot; eingeben!" sqref="H94:M94">
      <formula1>43466</formula1>
      <formula2>43830</formula2>
    </dataValidation>
    <dataValidation type="time" allowBlank="1" showInputMessage="1" showErrorMessage="1" errorTitle="Uhrzeit" error="Bitte die Uhrzeit im Format &quot;hh:mm&quot; eingeben!" promptTitle="Uhrzeit" prompt="Bitte eine Uhrzeit im Format &quot;hh:mm&quot; eingeben!" sqref="Q94:S94">
      <formula1>0</formula1>
      <formula2>0.999305555555556</formula2>
    </dataValidation>
    <dataValidation type="whole" allowBlank="1" showInputMessage="1" showErrorMessage="1" errorTitle="Fehler" error="Bitte geben Sie &quot;0&quot; oder &quot;1&quot; ein. Bei mehrtägigen Dienstreisen sind die Angaben für Mittel- u. Abreisetag in den Spalten rechts zu machen." promptTitle="(An)-Reisetag - Abendessen" prompt="Bitte geben Sie hier des Amtes wegen erhaltene Mahlzeiten am An- bzw. Reisetag an. Eingaben größer 1 sind unzulässig." sqref="I43:J43">
      <formula1>0</formula1>
      <formula2>1</formula2>
    </dataValidation>
    <dataValidation type="whole" allowBlank="1" showInputMessage="1" showErrorMessage="1" promptTitle="Mitteltage - Abendessen" prompt="Bitte geben Sie hier die Anzahl der des Amtes wegen erhaltenen Mahlzeiten bei mehrtätigen Dienstreisen an." sqref="M43:N43">
      <formula1>IF($H$94-$H$70&gt;1,0,-1)</formula1>
      <formula2>IF($H$94-$H$70&gt;1,$H$94-$H$70-1,0)</formula2>
    </dataValidation>
    <dataValidation type="date" allowBlank="1" showInputMessage="1" showErrorMessage="1" errorTitle="Datum-Fehler" error="Bitte ein Datum ab dem 1.1.2014 im Format &quot;TT.MM.JJJJ&quot; eingeben" promptTitle="Datum" prompt="Bitte ein Datum im Format &quot;TT.MM.JJJJ&quot; eingeben!" sqref="H70:M70">
      <formula1>43466</formula1>
      <formula2>43830</formula2>
    </dataValidation>
    <dataValidation type="decimal" allowBlank="1" showInputMessage="1" showErrorMessage="1" errorTitle="Vorschuss-Fehler" error="Der Betrag ist nicht im richtigen Zahlenformat eingegeben!" promptTitle="Vorschuss" prompt="Bitte einen als Vorschuss erhaltenen Betrag ein_x000a_geben!" sqref="AQ38:AT38">
      <formula1>-1000</formula1>
      <formula2>1000</formula2>
    </dataValidation>
    <dataValidation type="whole" allowBlank="1" showInputMessage="1" showErrorMessage="1" errorTitle="Abreisetag" error="Zulässig Werte sind 0 und 1!_x000a_Bei mehrtägigen Dienstreisen sind die  Angaben für Anreise- u. Mitteltag in den Spalten links zu machen." promptTitle="Abreisetag - Abendessen" prompt="Bei mehrtägigen Dienstreisen erfassen Sie bitte hier die des Amtes erhaltenen Mahlzeiten am Abreisetag. Eingaben größer &quot;1&quot; sind unzulässig!" sqref="Q43:R43">
      <formula1>0</formula1>
      <formula2>1</formula2>
    </dataValidation>
    <dataValidation type="whole" allowBlank="1" showInputMessage="1" showErrorMessage="1" errorTitle="Mitteltage-Fehler" error="Sie haben keine gültigen Werte eingebenen._x000a_Die eingegebene Zahl darf die Anzahl der Mitteltage nicht übersteigen." promptTitle="Mitteltage - Frückstück" prompt="Bitte geben Sie hier die Anzahl der des Amtes wegen erhaltenen Mahlzeiten bei mehrtätigen Dienstreisen an." sqref="M41:N41">
      <formula1>IF($H$94-$H$70&gt;1,0,-1)</formula1>
      <formula2>IF(H94-H70&gt;1,H94-H70-1,0)</formula2>
    </dataValidation>
    <dataValidation type="custom" errorStyle="warning" allowBlank="1" showInputMessage="1" errorTitle="Übernachtung" error="Bitte prüfen, ob Daten richtig eingegeben?" promptTitle="Übernachtung" prompt="Bitte &quot;Ja&quot; ankreuzen, wenndie Dienstreise mit Übernachtung war._x000a_" sqref="AB25">
      <formula1>"$AB$25=""X"""</formula1>
    </dataValidation>
    <dataValidation type="whole" allowBlank="1" showInputMessage="1" showErrorMessage="1" errorTitle="Fehler" error="Bitte geben Sie &quot;0&quot; oder &quot;1&quot; ein. Bei mehrtägigen Dienstreisen sind die  Angaben für Mittel- u. Abreisetag in den Spalten rechts zu machen." promptTitle="(An)-Reisetag - Frühstück" prompt="Bitte geben Sie hier des Amtes wegen erhaltene Mahlzeiten am An- bzw. Reisetag an. Eingaben größer 1 sind unzulässig." sqref="I41:J41">
      <formula1>0</formula1>
      <formula2>1</formula2>
    </dataValidation>
    <dataValidation type="whole" allowBlank="1" showInputMessage="1" showErrorMessage="1" error="Sie haben keine gültigen Werte eingebenen. Die eingegebene Zahl darf die Anzahl der Mitteltage nicht übersteigen." promptTitle="Mitteltage - Mittagessen" prompt="Bitte geben Sie hier die Anzahl der des Amtes wegen erhaltenen Mahlzeiten bei mehrtätigen Dienstreisen an." sqref="M42:N42">
      <formula1>IF($H$94-$H$70&gt;1,0,-1)</formula1>
      <formula2>IF($H$94-$H$70&gt;1,$H$94-$H$70-1,0)</formula2>
    </dataValidation>
    <dataValidation type="whole" allowBlank="1" showInputMessage="1" showErrorMessage="1" errorTitle="Abreisetag" error="Zulässig Werte sind 0 und 1!_x000a_Bei mehrtägigen Dienstreisen sind die  Angaben für Anreise- u. Mitteltag in den Spalten links zu machen." promptTitle="Abreisetag - Frühstück" prompt="Bei mehrtägigen Dienstreisen erfassen Sie bitte hier die des Amtes erhaltenen Mahlzeiten am Abreisetag. Eingaben größer &quot;1&quot; sind unzulässig!" sqref="Q41:R41">
      <formula1>0</formula1>
      <formula2>1</formula2>
    </dataValidation>
    <dataValidation type="whole" allowBlank="1" showInputMessage="1" showErrorMessage="1" errorTitle="Abreisetag" error="Zulässig Werte sind 0 und 1!_x000a_Bei mehrtägigen Dienstreisen sind die  Angaben für Anreise- u. Mitteltag in den Spalten links zu machen." promptTitle="Abreisetag - Mittagessen" prompt="Bei mehrtägigen Dienstreisen erfassen Sie bitte hier die des Amtes erhaltenen Mahlzeiten am Abreisetag. Eingaben größer &quot;1&quot; sind unzulässig!" sqref="Q42:R42">
      <formula1>0</formula1>
      <formula2>1</formula2>
    </dataValidation>
    <dataValidation type="whole" allowBlank="1" showInputMessage="1" showErrorMessage="1" errorTitle="Fehler" error="Bitte geben Sie &quot;0&quot; oder &quot;1&quot; ein. Bei mehrtägigen Dienstreisen sind die Angaben für Mittel- u. Abreisetag in den Spalten rechts zu machen." promptTitle="(An)-Reisetag - Mittagessen" prompt="Bitte geben Sie hier des Amtes wegen erhaltene Mahlzeiten am An- bzw. Reisetag an. Eingaben größer 1 sind unzulässig." sqref="I42:J42">
      <formula1>0</formula1>
      <formula2>1</formula2>
    </dataValidation>
    <dataValidation allowBlank="1" showInputMessage="1" promptTitle="Übernachtung" prompt="Bitte &quot;nein&quot; ankreuzen, wenn die Dienstreise ohne Übernachtung war._x000a_" sqref="AE25"/>
    <dataValidation allowBlank="1" showInputMessage="1" promptTitle="IBAN" prompt="Bitte geben Sie Ihre IBAN ein!" sqref="AB32:AM32"/>
    <dataValidation allowBlank="1" showInputMessage="1" showErrorMessage="1" promptTitle="BIC" prompt="Bitte geben Sie Ihre BIC ein!" sqref="AQ32:AX32"/>
    <dataValidation allowBlank="1" showInputMessage="1" showErrorMessage="1" promptTitle="Tagegeld - Verzicht" prompt="Bitte ein &quot;x&quot; eingeben, wenn Sie auf den auszuzahlenden Anteil des Tagegeldes verzichten!" sqref="AB42"/>
    <dataValidation type="date" allowBlank="1" showInputMessage="1" showErrorMessage="1" prompt="Bitte ein Datum im Format &quot;TT.MM.JJJJ&quot; eingeben!" sqref="F77:K77">
      <formula1>43466</formula1>
      <formula2>43830</formula2>
    </dataValidation>
    <dataValidation allowBlank="1" showInputMessage="1" showErrorMessage="1" prompt="&quot;ja&quot; ankreuzen, wenn unentgeltliche Verpflegung (Mahlzeit zu den üblichen Essenszeiten) gestellt wurde. _x000a_&quot;ja&quot; ankreuzen, wenn eingereichte Hotelrechnung mindestens auch das Frühstück umfasst._x000a_Wenn &quot;ja&quot; angekreuzt, unten die Anzahl der Mahlzeiten eintragen" sqref="S37 V37"/>
    <dataValidation type="date" allowBlank="1" showInputMessage="1" showErrorMessage="1" errorTitle="Datum-Fehler" error="Bitte ein Datum ab dem 1.1.2012 im Format &quot;TT.MM.JJJJ&quot; eingeben" promptTitle="Datum" prompt="Bitte ein Datum im Format &quot;TT.MM.JJJJ&quot; eingeben!" sqref="F87:K87">
      <formula1>43466</formula1>
      <formula2>43830</formula2>
    </dataValidation>
    <dataValidation type="date" allowBlank="1" showInputMessage="1" showErrorMessage="1" errorTitle="Datum-Fehler" error="Bitte ein Datum ab dem 1.1.2012 im Format &quot;TT.MM.JJJJ&quot; eingeben" promptTitle="Datum" prompt="Bitte ein Datum im Format &quot;TT.MM.JJJJ&quot; eingeben!" sqref="E79:J79">
      <formula1>43466</formula1>
      <formula2>43830</formula2>
    </dataValidation>
  </dataValidations>
  <printOptions horizontalCentered="1"/>
  <pageMargins left="0" right="0.15748031496062992" top="0.35433070866141736" bottom="0.43307086614173229" header="0.15748031496062992" footer="0.19685039370078741"/>
  <pageSetup paperSize="9" scale="110" fitToHeight="2" orientation="portrait" r:id="rId1"/>
  <headerFooter alignWithMargins="0">
    <oddFooter>&amp;C&amp;8Seite &amp;P von &amp;N&amp;R&amp;6&amp;D</oddFooter>
  </headerFooter>
  <rowBreaks count="1" manualBreakCount="1">
    <brk id="77" max="51" man="1"/>
  </rowBreaks>
  <cellWatches>
    <cellWatch r="C12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P36"/>
  <sheetViews>
    <sheetView view="pageLayout" topLeftCell="B1" zoomScaleNormal="115" workbookViewId="0">
      <selection activeCell="N3" sqref="N3"/>
    </sheetView>
  </sheetViews>
  <sheetFormatPr baseColWidth="10" defaultRowHeight="13.2" x14ac:dyDescent="0.25"/>
  <cols>
    <col min="1" max="1" width="13" customWidth="1"/>
    <col min="9" max="9" width="12.109375" customWidth="1"/>
  </cols>
  <sheetData>
    <row r="1" spans="1:16" ht="26.4" x14ac:dyDescent="0.25">
      <c r="A1" s="3" t="s">
        <v>51</v>
      </c>
      <c r="B1" s="4"/>
      <c r="C1" s="5" t="s">
        <v>48</v>
      </c>
      <c r="D1" s="5" t="s">
        <v>57</v>
      </c>
      <c r="E1" s="6" t="s">
        <v>58</v>
      </c>
      <c r="F1" s="4"/>
      <c r="G1" s="39" t="s">
        <v>111</v>
      </c>
    </row>
    <row r="2" spans="1:16" x14ac:dyDescent="0.25">
      <c r="A2" s="4" t="s">
        <v>46</v>
      </c>
      <c r="B2" s="4"/>
      <c r="C2" s="7">
        <v>1</v>
      </c>
      <c r="D2" s="8">
        <f>TIMEVALUE("14:00:00")</f>
        <v>0.58333333333333337</v>
      </c>
      <c r="E2" s="8">
        <f>TIMEVALUE("8:00:00")</f>
        <v>0.33333333333333331</v>
      </c>
      <c r="F2" s="4"/>
      <c r="G2" s="42">
        <f>TIMEVALUE("08:00:00")</f>
        <v>0.33333333333333331</v>
      </c>
      <c r="I2" s="42"/>
      <c r="N2" s="18" t="s">
        <v>76</v>
      </c>
      <c r="O2" s="18" t="s">
        <v>77</v>
      </c>
    </row>
    <row r="3" spans="1:16" x14ac:dyDescent="0.25">
      <c r="A3" s="9" t="s">
        <v>34</v>
      </c>
      <c r="B3" s="9"/>
      <c r="C3" s="13">
        <v>24</v>
      </c>
      <c r="D3" s="13">
        <v>12</v>
      </c>
      <c r="E3" s="13">
        <v>12</v>
      </c>
      <c r="F3" s="4"/>
      <c r="I3" s="42"/>
      <c r="M3" t="s">
        <v>75</v>
      </c>
      <c r="N3" s="29">
        <f>Formular!H70</f>
        <v>0</v>
      </c>
      <c r="O3" s="30">
        <f>Formular!Q70</f>
        <v>0</v>
      </c>
    </row>
    <row r="4" spans="1:16" x14ac:dyDescent="0.25">
      <c r="A4" s="10" t="s">
        <v>49</v>
      </c>
      <c r="B4" s="11"/>
      <c r="C4" s="11"/>
      <c r="D4" s="11"/>
      <c r="E4" s="11"/>
      <c r="F4" s="12" t="s">
        <v>50</v>
      </c>
      <c r="M4" t="s">
        <v>78</v>
      </c>
      <c r="N4" s="29">
        <f>Formular!H94</f>
        <v>0</v>
      </c>
      <c r="O4" s="30">
        <f>Formular!Q94</f>
        <v>0</v>
      </c>
    </row>
    <row r="5" spans="1:16" x14ac:dyDescent="0.25">
      <c r="A5" s="4" t="s">
        <v>7</v>
      </c>
      <c r="B5" s="4">
        <v>0.2</v>
      </c>
      <c r="C5" s="14">
        <f>$C$3*$B$5</f>
        <v>4.8000000000000007</v>
      </c>
      <c r="D5" s="14">
        <f>$C$3*$B$5</f>
        <v>4.8000000000000007</v>
      </c>
      <c r="E5" s="14">
        <f>$C$3*$B$5</f>
        <v>4.8000000000000007</v>
      </c>
      <c r="F5" s="14">
        <v>1.67</v>
      </c>
    </row>
    <row r="6" spans="1:16" x14ac:dyDescent="0.25">
      <c r="A6" s="4" t="s">
        <v>43</v>
      </c>
      <c r="B6" s="4">
        <v>0.4</v>
      </c>
      <c r="C6" s="14">
        <f t="shared" ref="C6:E7" si="0">$C$3*$B6</f>
        <v>9.6000000000000014</v>
      </c>
      <c r="D6" s="14">
        <f t="shared" si="0"/>
        <v>9.6000000000000014</v>
      </c>
      <c r="E6" s="14">
        <f t="shared" si="0"/>
        <v>9.6000000000000014</v>
      </c>
      <c r="F6" s="14">
        <v>3.1</v>
      </c>
    </row>
    <row r="7" spans="1:16" x14ac:dyDescent="0.25">
      <c r="A7" s="4" t="s">
        <v>44</v>
      </c>
      <c r="B7" s="4">
        <v>0.4</v>
      </c>
      <c r="C7" s="14">
        <f>$C$3*$B7</f>
        <v>9.6000000000000014</v>
      </c>
      <c r="D7" s="14">
        <f t="shared" si="0"/>
        <v>9.6000000000000014</v>
      </c>
      <c r="E7" s="14">
        <f t="shared" si="0"/>
        <v>9.6000000000000014</v>
      </c>
      <c r="F7" s="14">
        <v>3.1</v>
      </c>
      <c r="M7" s="18" t="s">
        <v>59</v>
      </c>
      <c r="N7" s="18" t="s">
        <v>45</v>
      </c>
      <c r="O7" s="18" t="s">
        <v>60</v>
      </c>
      <c r="P7" s="18" t="s">
        <v>56</v>
      </c>
    </row>
    <row r="8" spans="1:16" x14ac:dyDescent="0.25">
      <c r="G8">
        <v>1</v>
      </c>
      <c r="H8" t="s">
        <v>101</v>
      </c>
      <c r="L8" t="s">
        <v>7</v>
      </c>
      <c r="M8" s="18">
        <f>IF($B13&gt;0,Formular!I41,0)</f>
        <v>0</v>
      </c>
      <c r="N8" s="18">
        <f>IF($B13&gt;2,Formular!M41,0)</f>
        <v>0</v>
      </c>
      <c r="O8" s="18">
        <f>IF($B13&gt;1,Formular!Q41,0)</f>
        <v>0</v>
      </c>
      <c r="P8">
        <f>SUM(M8:O8)</f>
        <v>0</v>
      </c>
    </row>
    <row r="9" spans="1:16" x14ac:dyDescent="0.25">
      <c r="F9" s="21">
        <f>SUM(F5:F8)</f>
        <v>7.8699999999999992</v>
      </c>
      <c r="G9">
        <v>3</v>
      </c>
      <c r="H9" t="s">
        <v>125</v>
      </c>
      <c r="L9" t="s">
        <v>8</v>
      </c>
      <c r="M9" s="18">
        <f>IF($B13&gt;0,Formular!I42,0)</f>
        <v>0</v>
      </c>
      <c r="N9" s="18">
        <f>IF($B13&gt;2,Formular!M42,0)</f>
        <v>0</v>
      </c>
      <c r="O9" s="18">
        <f>IF($B13&gt;1,Formular!Q42,0)</f>
        <v>0</v>
      </c>
      <c r="P9">
        <f>SUM(M9:O9)</f>
        <v>0</v>
      </c>
    </row>
    <row r="10" spans="1:16" x14ac:dyDescent="0.25">
      <c r="G10">
        <v>2</v>
      </c>
      <c r="H10" s="198" t="s">
        <v>128</v>
      </c>
      <c r="L10" t="s">
        <v>9</v>
      </c>
      <c r="M10" s="18">
        <f>IF($B13&gt;0,Formular!I43,0)</f>
        <v>0</v>
      </c>
      <c r="N10" s="18">
        <f>IF($B13&gt;1,Formular!M43,0)</f>
        <v>0</v>
      </c>
      <c r="O10" s="18">
        <f>IF($B13&gt;1,Formular!Q43,0)</f>
        <v>0</v>
      </c>
      <c r="P10">
        <f>SUM(M10:O10)</f>
        <v>0</v>
      </c>
    </row>
    <row r="11" spans="1:16" x14ac:dyDescent="0.25">
      <c r="A11" s="15" t="s">
        <v>34</v>
      </c>
      <c r="M11" s="18"/>
      <c r="N11" s="18"/>
      <c r="O11" s="18"/>
    </row>
    <row r="12" spans="1:16" x14ac:dyDescent="0.25">
      <c r="C12" t="s">
        <v>82</v>
      </c>
      <c r="D12" s="17" t="str">
        <f>IF($G$12=1,$H$8,IF($G$12=3,$H$9,IF($G$12=2,$H$10)))</f>
        <v>eintägige Dienstreise</v>
      </c>
      <c r="G12" s="39">
        <f>IF(AND($B$13&gt;1,$B$13&lt;3,$E$13&lt;&gt;1),$G$10,IF(AND($B$13=2,$E$13=1),$G$9,IF($B$13&gt;2,$G$9,IF($B$13=1,$G$8))))</f>
        <v>1</v>
      </c>
      <c r="H12" t="str">
        <f>IF($G$12=1,$H$8,IF($G$12=3,$H$9,IF($G$12=2,$H$10)))</f>
        <v>eintägige Dienstreise</v>
      </c>
    </row>
    <row r="13" spans="1:16" x14ac:dyDescent="0.25">
      <c r="A13" s="16" t="s">
        <v>42</v>
      </c>
      <c r="B13" s="145">
        <f>N4-N3+1</f>
        <v>1</v>
      </c>
      <c r="C13" s="196" t="s">
        <v>126</v>
      </c>
      <c r="D13" s="197" t="str">
        <f>IF(AND(Formular!$AB$25&lt;&gt;"",Formular!$AE$25=""),"ja","nein")</f>
        <v>nein</v>
      </c>
      <c r="E13" s="200">
        <f>IF(AND(Formular!$AB$25&lt;&gt;"",Formular!$AE$25=""),1,0)</f>
        <v>0</v>
      </c>
      <c r="F13" s="1"/>
      <c r="G13" s="1"/>
      <c r="H13" s="1"/>
      <c r="I13" s="1"/>
      <c r="J13" s="1"/>
      <c r="K13" s="1"/>
    </row>
    <row r="14" spans="1:16" x14ac:dyDescent="0.25">
      <c r="O14" s="142">
        <f>N4-N3+1</f>
        <v>1</v>
      </c>
    </row>
    <row r="15" spans="1:16" x14ac:dyDescent="0.25">
      <c r="A15" s="376" t="str">
        <f>D12</f>
        <v>eintägige Dienstreise</v>
      </c>
      <c r="B15" s="376"/>
      <c r="C15" s="376"/>
      <c r="D15" s="376"/>
      <c r="J15" s="199"/>
    </row>
    <row r="17" spans="1:15" ht="38.4" x14ac:dyDescent="0.25">
      <c r="B17" s="19" t="s">
        <v>79</v>
      </c>
      <c r="C17" s="18" t="s">
        <v>51</v>
      </c>
      <c r="D17" s="19" t="s">
        <v>84</v>
      </c>
      <c r="E17" s="40" t="s">
        <v>83</v>
      </c>
      <c r="F17" s="33" t="s">
        <v>54</v>
      </c>
      <c r="G17" s="19" t="s">
        <v>53</v>
      </c>
      <c r="H17" s="19" t="s">
        <v>80</v>
      </c>
      <c r="I17" s="19" t="s">
        <v>55</v>
      </c>
      <c r="J17" s="19" t="s">
        <v>81</v>
      </c>
      <c r="M17" s="19" t="s">
        <v>112</v>
      </c>
    </row>
    <row r="18" spans="1:15" x14ac:dyDescent="0.25">
      <c r="E18" s="34"/>
      <c r="F18" s="34"/>
      <c r="M18" t="s">
        <v>7</v>
      </c>
      <c r="N18" t="s">
        <v>43</v>
      </c>
      <c r="O18" t="s">
        <v>9</v>
      </c>
    </row>
    <row r="19" spans="1:15" x14ac:dyDescent="0.25">
      <c r="A19" s="17" t="str">
        <f>IF($B$13=1,"Reisetag",IF($B$13&gt;1,"Anreisetag",""))</f>
        <v>Reisetag</v>
      </c>
      <c r="B19">
        <f>IF($B$13&gt;1,1,1)</f>
        <v>1</v>
      </c>
      <c r="C19" s="20">
        <f>IF($B$13&gt;1,$C$2-$O$3,IF($B$13=1,$O$4-$O$3,"FEHLER"))</f>
        <v>0</v>
      </c>
      <c r="D19" s="21">
        <f>IF($G$12=2,IF($C$19&gt;=$C$23,IF($C$25&gt;$D$2,$D$3,IF($C$25&gt;$E$2,$E$3,0)),0),IF($G$12=1,IF($C$19&gt;$D$2,$D$3,IF($C$19&gt;$E$2,$E$3,0)),IF($G$12=3,$D$3,0)))</f>
        <v>0</v>
      </c>
      <c r="E19" s="35">
        <f>IF(AND($G$12=2,$C$19&gt;=$C$23),($M$8+$O$8)*$B$5+($M$9+$O$9)*$B$6+($M$10+$O$10)*$B$7,IF($G$12&lt;&gt;2,$M$8*$B$5+$M$9*$B$6+$M$10*$B$7,0))</f>
        <v>0</v>
      </c>
      <c r="F19" s="36">
        <f>E19*$C$3</f>
        <v>0</v>
      </c>
      <c r="G19" s="21">
        <f>IF(D19-F19&lt;0,0,D19-F19)</f>
        <v>0</v>
      </c>
      <c r="H19" s="21">
        <f>$M$8*$F$5+$M$9*$F$6+$M$10*$F$7</f>
        <v>0</v>
      </c>
      <c r="I19" s="21">
        <f>F19-H19</f>
        <v>0</v>
      </c>
      <c r="J19" s="41" t="str">
        <f>IF($G$12=2,IF(AND((H19+H23)&gt;=(D19+D23),(H19+D19)&gt;0),"Steuer","---"),IF(AND(H19&gt;=D19,H19&gt;0),"Steuer","---"))</f>
        <v>---</v>
      </c>
      <c r="K19" s="176">
        <f>IF(J19="Steuer",H19,0)</f>
        <v>0</v>
      </c>
      <c r="M19">
        <f>IF($G$12&lt;&gt;2,IF(B19&gt;0,IF(D19=0,$M$8,0),0),IF(AND($G$12=2,$C$19&gt;=$C$23),IF(B19&gt;0,IF($D$19+$D$23=0,$M$8+$O$8,0),0),0))</f>
        <v>0</v>
      </c>
      <c r="N19">
        <f>IF($G$12&lt;&gt;2,IF(D19=0,$M$9,0),IF(AND($G$12=2,$C$19&gt;=$C$23),IF($D$19+$D$23=0,$M$9+$O$9,0),0))</f>
        <v>0</v>
      </c>
      <c r="O19">
        <f>IF($G$12&lt;&gt;2,IF(D19=0,$M$10,0),IF(AND($G$12=2,$C$19&gt;=$C$23),IF($D$19+$D$23=0,$M$10+$O$10,0),0))</f>
        <v>0</v>
      </c>
    </row>
    <row r="20" spans="1:15" x14ac:dyDescent="0.25">
      <c r="D20" s="21"/>
      <c r="E20" s="34"/>
      <c r="F20" s="36"/>
      <c r="G20" s="21"/>
      <c r="H20" s="21"/>
      <c r="I20" s="21"/>
      <c r="K20" s="176"/>
    </row>
    <row r="21" spans="1:15" x14ac:dyDescent="0.25">
      <c r="A21" s="208" t="s">
        <v>45</v>
      </c>
      <c r="B21" s="201">
        <f>IF($B$13&gt;1,$B$13-2,0)</f>
        <v>0</v>
      </c>
      <c r="C21" s="207" t="str">
        <f>IF($B$21&gt;0,"24:00","0:00")</f>
        <v>0:00</v>
      </c>
      <c r="D21" s="203">
        <f>IF(AND($C$21&gt;=$C$2,$G$12=3),$C$3,0)*$B$21</f>
        <v>0</v>
      </c>
      <c r="E21" s="204">
        <f>IF(AND($B$13&gt;1,$B$21&gt;0),($N$8*$B$5+$N$9*$B$6+$N$10*$B$7),0)</f>
        <v>0</v>
      </c>
      <c r="F21" s="205">
        <f>E21*$C$3</f>
        <v>0</v>
      </c>
      <c r="G21" s="203">
        <f>IF(D21-F21&lt;0,0,D21-F21)</f>
        <v>0</v>
      </c>
      <c r="H21" s="203">
        <f>(IF($B$21&gt;0,$N$8*$F$5+$N$9*$F$6+$N$10*$F$7,0))</f>
        <v>0</v>
      </c>
      <c r="I21" s="203">
        <f>F21-H21</f>
        <v>0</v>
      </c>
      <c r="J21" s="41" t="str">
        <f>IF(D21&gt;0,IF(F21&gt;=H21,"---",IF(H21&gt;F21,"Steuer!")),IF(AND(D21=0,F21&gt;0),"Steuer",""))</f>
        <v/>
      </c>
      <c r="K21" s="176">
        <f>IF(J21="Steuer",H21,0)</f>
        <v>0</v>
      </c>
      <c r="M21">
        <f>IF($G$12&lt;&gt;2,IF(B21&gt;0,IF(D21=0,$N$8,0),0),IF($G$12=2,0,0))</f>
        <v>0</v>
      </c>
      <c r="N21">
        <f>IF($G$12&lt;&gt;2,IF(D21=0,$N$9,0),IF($G$12=2,0,0))</f>
        <v>0</v>
      </c>
      <c r="O21">
        <f>IF($G$12&lt;&gt;2,IF(D21=0,$N$10,0),IF($G$12=2,0,0))</f>
        <v>0</v>
      </c>
    </row>
    <row r="22" spans="1:15" x14ac:dyDescent="0.25">
      <c r="A22" s="201"/>
      <c r="B22" s="201"/>
      <c r="C22" s="201"/>
      <c r="D22" s="203"/>
      <c r="E22" s="206"/>
      <c r="F22" s="205"/>
      <c r="G22" s="203"/>
      <c r="H22" s="203"/>
      <c r="I22" s="203"/>
      <c r="K22" s="176"/>
    </row>
    <row r="23" spans="1:15" x14ac:dyDescent="0.25">
      <c r="A23" s="208" t="s">
        <v>47</v>
      </c>
      <c r="B23" s="201">
        <f>IF($B$13&gt;1,1,0)</f>
        <v>0</v>
      </c>
      <c r="C23" s="202">
        <f>IF($B$13&gt;1,O4,0)</f>
        <v>0</v>
      </c>
      <c r="D23" s="203">
        <f>IF($G$12=2,IF($C$23&gt;$C$19,IF($C$23&gt;$D$2,$D$3,IF($C$25&gt;$E$2,$E$3,0)),0),IF($G$12=3,$D$3,0))</f>
        <v>0</v>
      </c>
      <c r="E23" s="35">
        <f>IF(AND($G$12=2,$C$23&gt;$C$19),($M$8+$O$8)*$B$5+($M$9+$O$9)*$B$6+($M$10+$O$10)*$B$7,IF($G$12&lt;&gt;2,$O$8*$B$5+$O$9*$B$6+$O$10*$B$7,0))</f>
        <v>0</v>
      </c>
      <c r="F23" s="205">
        <f>E23*$C$3</f>
        <v>0</v>
      </c>
      <c r="G23" s="203">
        <f>IF(D23-F23&lt;0,0,D23-F23)</f>
        <v>0</v>
      </c>
      <c r="H23" s="203">
        <f>IF($B$23&gt;0,$O$8*$F$5+$O$9*$F$6+$O$10*$F$7,0)</f>
        <v>0</v>
      </c>
      <c r="I23" s="203">
        <f>F23-H23</f>
        <v>0</v>
      </c>
      <c r="J23" s="41" t="str">
        <f>IF($G$12=2,IF(AND((H19+H23)&gt;=(D19+D23),(H19+D19)&gt;0),"Steuer","---"),IF(D23&gt;0,IF(F23&gt;=H23,"---",IF(H23&gt;F23,"Steuer!")),IF(AND(D23=0,F23&gt;0),"Steuer","")))</f>
        <v/>
      </c>
      <c r="K23" s="176">
        <f>IF(J23="Steuer",H23,0)</f>
        <v>0</v>
      </c>
      <c r="M23">
        <f>IF($G$12&lt;&gt;2,IF(B23&gt;0,IF(D23=0,$O$8,0),0),IF(AND($G$12=2,$C$23&gt;$C$19),IF(B23&gt;0,IF($D$19+$D$23=0,$M$8+$O$8,0),0),0))</f>
        <v>0</v>
      </c>
      <c r="N23">
        <f>IF($G$12&lt;&gt;2,IF(D23=0,$O$9,0),IF(AND(AND($G$12=2,$C$23&gt;$C$19),$C$23&gt;$C$19),IF($D$19+$D$23=0,$M$9+$O$9,0),0))</f>
        <v>0</v>
      </c>
      <c r="O23">
        <f>IF($G$12&lt;&gt;2,IF(D23=0,$O$10,0),IF(AND($G$12=2,$C$23&gt;$C$19),IF($D$19+$D$23=0,$M$10+$O$10,0),0))</f>
        <v>0</v>
      </c>
    </row>
    <row r="24" spans="1:15" x14ac:dyDescent="0.25">
      <c r="A24" s="1"/>
      <c r="B24" s="1"/>
      <c r="C24" s="1"/>
      <c r="D24" s="22"/>
      <c r="E24" s="1"/>
      <c r="F24" s="22"/>
      <c r="G24" s="22"/>
      <c r="H24" s="1"/>
      <c r="I24" s="1"/>
    </row>
    <row r="25" spans="1:15" x14ac:dyDescent="0.25">
      <c r="A25" t="s">
        <v>56</v>
      </c>
      <c r="B25">
        <f>SUM(B19:B23)</f>
        <v>1</v>
      </c>
      <c r="C25" s="31">
        <f>C19+C21*B21+C23</f>
        <v>0</v>
      </c>
      <c r="D25" s="21">
        <f>SUM(D19,D21,D23)</f>
        <v>0</v>
      </c>
      <c r="E25" s="32"/>
      <c r="F25" s="21">
        <f>SUM(F19,F21,F23)</f>
        <v>0</v>
      </c>
      <c r="G25" s="21">
        <f>SUM(G19,G21,G23)</f>
        <v>0</v>
      </c>
      <c r="H25" s="21">
        <f>SUM(H19:H23)</f>
        <v>0</v>
      </c>
      <c r="J25">
        <f>SUM(J19:J23)</f>
        <v>0</v>
      </c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5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x14ac:dyDescent="0.25">
      <c r="A28" s="43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43"/>
    </row>
    <row r="29" spans="1:15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43"/>
    </row>
    <row r="30" spans="1:15" x14ac:dyDescent="0.25">
      <c r="A30" s="26"/>
      <c r="B30" s="26"/>
      <c r="C30" s="44"/>
      <c r="D30" s="44"/>
      <c r="E30" s="44"/>
      <c r="F30" s="45"/>
      <c r="G30" s="46"/>
      <c r="H30" s="46"/>
      <c r="I30" s="46"/>
      <c r="J30" s="26"/>
      <c r="K30" s="26"/>
      <c r="L30" s="26"/>
      <c r="M30" s="26"/>
      <c r="N30" s="26"/>
      <c r="O30" s="26"/>
    </row>
    <row r="31" spans="1:15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44"/>
    </row>
    <row r="32" spans="1:15" x14ac:dyDescent="0.25">
      <c r="A32" s="26"/>
      <c r="B32" s="26"/>
      <c r="C32" s="47"/>
      <c r="D32" s="48"/>
      <c r="E32" s="26"/>
      <c r="F32" s="48"/>
      <c r="G32" s="49"/>
      <c r="H32" s="48"/>
      <c r="I32" s="48"/>
      <c r="J32" s="50"/>
      <c r="K32" s="26"/>
      <c r="L32" s="26"/>
      <c r="M32" s="26"/>
      <c r="N32" s="26"/>
      <c r="O32" s="26"/>
    </row>
    <row r="33" spans="1:15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x14ac:dyDescent="0.25">
      <c r="A36" s="51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</sheetData>
  <sheetProtection selectLockedCells="1" selectUnlockedCells="1"/>
  <mergeCells count="1">
    <mergeCell ref="A15:D15"/>
  </mergeCells>
  <phoneticPr fontId="0" type="noConversion"/>
  <conditionalFormatting sqref="A21:B23 D21:I22 C22:C23 D23 F23:I23">
    <cfRule type="expression" dxfId="0" priority="1" stopIfTrue="1">
      <formula>IF($B$13&gt;1,TRUE,FALSE)</formula>
    </cfRule>
  </conditionalFormatting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>
    <oddFooter>&amp;CSeite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Formular</vt:lpstr>
      <vt:lpstr>Berechnung</vt:lpstr>
      <vt:lpstr>Formular!Druckbereich</vt:lpstr>
      <vt:lpstr>EmpfängerNr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Kleine.Uta, Dr.</dc:creator>
  <cp:lastModifiedBy>Beate Puschmann</cp:lastModifiedBy>
  <cp:lastPrinted>2016-04-05T12:36:58Z</cp:lastPrinted>
  <dcterms:created xsi:type="dcterms:W3CDTF">2007-05-08T11:27:31Z</dcterms:created>
  <dcterms:modified xsi:type="dcterms:W3CDTF">2019-01-15T13:34:31Z</dcterms:modified>
</cp:coreProperties>
</file>